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E\Documents\Теннис\"/>
    </mc:Choice>
  </mc:AlternateContent>
  <xr:revisionPtr revIDLastSave="0" documentId="13_ncr:1_{575D7C01-E7D9-4DE8-85DB-408B6B37E5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Рейтинг женщины" sheetId="4" r:id="rId1"/>
    <sheet name="Ласт турнир" sheetId="6" state="hidden" r:id="rId2"/>
    <sheet name="Начисление очков NEW" sheetId="5" r:id="rId3"/>
    <sheet name="Начисление очков" sheetId="2" r:id="rId4"/>
    <sheet name="Свод по категориям" sheetId="3" r:id="rId5"/>
  </sheets>
  <externalReferences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0" i="4" l="1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4" i="4"/>
  <c r="N153" i="4"/>
  <c r="N152" i="4"/>
  <c r="N151" i="4"/>
  <c r="N150" i="4"/>
  <c r="N149" i="4"/>
  <c r="N155" i="4"/>
  <c r="N147" i="4"/>
  <c r="N146" i="4"/>
  <c r="N145" i="4"/>
  <c r="N144" i="4"/>
  <c r="N143" i="4"/>
  <c r="N142" i="4"/>
  <c r="N148" i="4"/>
  <c r="N141" i="4"/>
  <c r="N140" i="4"/>
  <c r="N139" i="4"/>
  <c r="N137" i="4"/>
  <c r="N136" i="4"/>
  <c r="N135" i="4"/>
  <c r="N134" i="4"/>
  <c r="N133" i="4"/>
  <c r="N132" i="4"/>
  <c r="N131" i="4"/>
  <c r="N130" i="4"/>
  <c r="N129" i="4"/>
  <c r="N128" i="4"/>
  <c r="N127" i="4"/>
  <c r="N138" i="4"/>
  <c r="N125" i="4"/>
  <c r="N124" i="4"/>
  <c r="N123" i="4"/>
  <c r="N122" i="4"/>
  <c r="N121" i="4"/>
  <c r="N119" i="4"/>
  <c r="N118" i="4"/>
  <c r="N126" i="4"/>
  <c r="N120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2" i="4"/>
  <c r="N101" i="4"/>
  <c r="N100" i="4"/>
  <c r="N103" i="4"/>
  <c r="N97" i="4"/>
  <c r="N96" i="4"/>
  <c r="N95" i="4"/>
  <c r="N99" i="4"/>
  <c r="N93" i="4"/>
  <c r="N92" i="4"/>
  <c r="N91" i="4"/>
  <c r="N90" i="4"/>
  <c r="N89" i="4"/>
  <c r="N88" i="4"/>
  <c r="N87" i="4"/>
  <c r="N94" i="4"/>
  <c r="N85" i="4"/>
  <c r="N86" i="4"/>
  <c r="N84" i="4"/>
  <c r="N82" i="4"/>
  <c r="N81" i="4"/>
  <c r="N83" i="4"/>
  <c r="N98" i="4"/>
  <c r="N79" i="4"/>
  <c r="N77" i="4"/>
  <c r="N76" i="4"/>
  <c r="N75" i="4"/>
  <c r="N78" i="4"/>
  <c r="N73" i="4"/>
  <c r="N72" i="4"/>
  <c r="N71" i="4"/>
  <c r="N74" i="4"/>
  <c r="N70" i="4"/>
  <c r="N69" i="4"/>
  <c r="N68" i="4"/>
  <c r="N67" i="4"/>
  <c r="N65" i="4"/>
  <c r="N64" i="4"/>
  <c r="N80" i="4"/>
  <c r="N63" i="4"/>
  <c r="N62" i="4"/>
  <c r="N66" i="4"/>
  <c r="N60" i="4"/>
  <c r="N61" i="4"/>
  <c r="N59" i="4"/>
  <c r="N58" i="4"/>
  <c r="N56" i="4"/>
  <c r="N57" i="4"/>
  <c r="N55" i="4"/>
  <c r="N54" i="4"/>
  <c r="N53" i="4"/>
  <c r="N51" i="4"/>
  <c r="N52" i="4"/>
  <c r="N50" i="4"/>
  <c r="N49" i="4"/>
  <c r="N48" i="4"/>
  <c r="N47" i="4"/>
  <c r="N45" i="4"/>
  <c r="N43" i="4"/>
  <c r="N42" i="4"/>
  <c r="N41" i="4"/>
  <c r="N44" i="4"/>
  <c r="N40" i="4"/>
  <c r="N39" i="4"/>
  <c r="N38" i="4"/>
  <c r="N37" i="4"/>
  <c r="N36" i="4"/>
  <c r="N35" i="4"/>
  <c r="N46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F179" i="4"/>
  <c r="F186" i="4"/>
  <c r="F193" i="4"/>
  <c r="F192" i="4"/>
  <c r="F190" i="4"/>
  <c r="F191" i="4"/>
  <c r="F189" i="4"/>
  <c r="F188" i="4"/>
  <c r="F187" i="4"/>
  <c r="F184" i="4"/>
  <c r="F183" i="4"/>
  <c r="F182" i="4"/>
  <c r="F181" i="4"/>
  <c r="F180" i="4"/>
  <c r="F178" i="4"/>
  <c r="F177" i="4"/>
  <c r="F176" i="4"/>
  <c r="F175" i="4"/>
  <c r="F173" i="4"/>
  <c r="F172" i="4"/>
  <c r="F171" i="4"/>
  <c r="F170" i="4"/>
  <c r="F169" i="4"/>
  <c r="F168" i="4"/>
  <c r="F167" i="4"/>
  <c r="F166" i="4"/>
  <c r="F165" i="4"/>
  <c r="F164" i="4"/>
  <c r="F163" i="4"/>
  <c r="F148" i="4"/>
  <c r="F126" i="4"/>
  <c r="F155" i="4"/>
  <c r="F162" i="4"/>
  <c r="F161" i="4"/>
  <c r="F160" i="4"/>
  <c r="F159" i="4"/>
  <c r="F158" i="4"/>
  <c r="F154" i="4"/>
  <c r="F153" i="4"/>
  <c r="F152" i="4"/>
  <c r="F151" i="4"/>
  <c r="F150" i="4"/>
  <c r="F157" i="4"/>
  <c r="F138" i="4"/>
  <c r="F98" i="4"/>
  <c r="F147" i="4"/>
  <c r="F146" i="4"/>
  <c r="F149" i="4"/>
  <c r="F145" i="4"/>
  <c r="F144" i="4"/>
  <c r="F143" i="4"/>
  <c r="F142" i="4"/>
  <c r="F141" i="4"/>
  <c r="F140" i="4"/>
  <c r="F139" i="4"/>
  <c r="F137" i="4"/>
  <c r="F136" i="4"/>
  <c r="F135" i="4"/>
  <c r="F133" i="4"/>
  <c r="F132" i="4"/>
  <c r="F131" i="4"/>
  <c r="F120" i="4"/>
  <c r="F130" i="4"/>
  <c r="F129" i="4"/>
  <c r="F128" i="4"/>
  <c r="F127" i="4"/>
  <c r="F125" i="4"/>
  <c r="F124" i="4"/>
  <c r="F123" i="4"/>
  <c r="F122" i="4"/>
  <c r="F121" i="4"/>
  <c r="F119" i="4"/>
  <c r="F134" i="4"/>
  <c r="F117" i="4"/>
  <c r="F116" i="4"/>
  <c r="F118" i="4"/>
  <c r="F115" i="4"/>
  <c r="F114" i="4"/>
  <c r="F113" i="4"/>
  <c r="F112" i="4"/>
  <c r="F111" i="4"/>
  <c r="F110" i="4"/>
  <c r="F109" i="4"/>
  <c r="F108" i="4"/>
  <c r="F107" i="4"/>
  <c r="F103" i="4"/>
  <c r="F106" i="4"/>
  <c r="F104" i="4"/>
  <c r="F105" i="4"/>
  <c r="F99" i="4"/>
  <c r="F102" i="4"/>
  <c r="F100" i="4"/>
  <c r="F101" i="4"/>
  <c r="F97" i="4"/>
  <c r="F94" i="4"/>
  <c r="F96" i="4"/>
  <c r="F95" i="4"/>
  <c r="F156" i="4"/>
  <c r="F74" i="4"/>
  <c r="F93" i="4"/>
  <c r="F66" i="4"/>
  <c r="F91" i="4"/>
  <c r="F90" i="4"/>
  <c r="F92" i="4"/>
  <c r="F88" i="4"/>
  <c r="F87" i="4"/>
  <c r="F86" i="4"/>
  <c r="F85" i="4"/>
  <c r="F83" i="4"/>
  <c r="F84" i="4"/>
  <c r="F79" i="4"/>
  <c r="F82" i="4"/>
  <c r="F81" i="4"/>
  <c r="F78" i="4"/>
  <c r="F76" i="4"/>
  <c r="F75" i="4"/>
  <c r="F71" i="4"/>
  <c r="F46" i="4"/>
  <c r="F73" i="4"/>
  <c r="F72" i="4"/>
  <c r="F70" i="4"/>
  <c r="F77" i="4"/>
  <c r="F89" i="4"/>
  <c r="F69" i="4"/>
  <c r="F67" i="4"/>
  <c r="F65" i="4"/>
  <c r="F64" i="4"/>
  <c r="F68" i="4"/>
  <c r="F63" i="4"/>
  <c r="F62" i="4"/>
  <c r="F61" i="4"/>
  <c r="F58" i="4"/>
  <c r="F57" i="4"/>
  <c r="F59" i="4"/>
  <c r="F60" i="4"/>
  <c r="F52" i="4"/>
  <c r="F56" i="4"/>
  <c r="F55" i="4"/>
  <c r="F54" i="4"/>
  <c r="F45" i="4"/>
  <c r="F48" i="4"/>
  <c r="F51" i="4"/>
  <c r="F44" i="4"/>
  <c r="F50" i="4"/>
  <c r="F47" i="4"/>
  <c r="F53" i="4"/>
  <c r="F43" i="4"/>
  <c r="F49" i="4"/>
  <c r="F42" i="4"/>
  <c r="F41" i="4"/>
  <c r="F36" i="4"/>
  <c r="F40" i="4"/>
  <c r="F37" i="4"/>
  <c r="F38" i="4"/>
  <c r="F39" i="4"/>
  <c r="F35" i="4"/>
  <c r="F34" i="4"/>
  <c r="F33" i="4"/>
  <c r="F31" i="4"/>
  <c r="F32" i="4"/>
  <c r="F29" i="4"/>
  <c r="F28" i="4"/>
  <c r="F30" i="4"/>
  <c r="F27" i="4"/>
  <c r="F26" i="4"/>
  <c r="F25" i="4"/>
  <c r="F24" i="4"/>
  <c r="F23" i="4"/>
  <c r="F22" i="4"/>
  <c r="F21" i="4"/>
  <c r="F20" i="4"/>
  <c r="F19" i="4"/>
  <c r="F18" i="4"/>
  <c r="F16" i="4"/>
  <c r="F17" i="4"/>
  <c r="F15" i="4"/>
  <c r="F14" i="4"/>
  <c r="F13" i="4"/>
  <c r="F12" i="4"/>
  <c r="F11" i="4"/>
  <c r="F10" i="4"/>
  <c r="F9" i="4"/>
  <c r="BU166" i="4"/>
  <c r="BJ166" i="4"/>
  <c r="BH166" i="4"/>
  <c r="BF166" i="4"/>
  <c r="BD166" i="4"/>
  <c r="BB166" i="4"/>
  <c r="AZ166" i="4"/>
  <c r="AX166" i="4"/>
  <c r="AV166" i="4"/>
  <c r="AT166" i="4"/>
  <c r="AR166" i="4"/>
  <c r="AP166" i="4"/>
  <c r="AN166" i="4"/>
  <c r="AL166" i="4"/>
  <c r="AJ166" i="4"/>
  <c r="AH166" i="4"/>
  <c r="AF166" i="4"/>
  <c r="AD166" i="4"/>
  <c r="AB166" i="4"/>
  <c r="Z166" i="4"/>
  <c r="X166" i="4"/>
  <c r="V166" i="4"/>
  <c r="T166" i="4"/>
  <c r="R166" i="4"/>
  <c r="P166" i="4"/>
  <c r="D166" i="4"/>
  <c r="BU165" i="4"/>
  <c r="BJ165" i="4"/>
  <c r="BH165" i="4"/>
  <c r="BF165" i="4"/>
  <c r="BD165" i="4"/>
  <c r="BB165" i="4"/>
  <c r="AZ165" i="4"/>
  <c r="AX165" i="4"/>
  <c r="AV165" i="4"/>
  <c r="AT165" i="4"/>
  <c r="AR165" i="4"/>
  <c r="AP165" i="4"/>
  <c r="AN165" i="4"/>
  <c r="AL165" i="4"/>
  <c r="AJ165" i="4"/>
  <c r="AH165" i="4"/>
  <c r="AF165" i="4"/>
  <c r="AD165" i="4"/>
  <c r="AB165" i="4"/>
  <c r="Z165" i="4"/>
  <c r="X165" i="4"/>
  <c r="V165" i="4"/>
  <c r="T165" i="4"/>
  <c r="R165" i="4"/>
  <c r="P165" i="4"/>
  <c r="D165" i="4"/>
  <c r="BU164" i="4"/>
  <c r="BJ164" i="4"/>
  <c r="BH164" i="4"/>
  <c r="BF164" i="4"/>
  <c r="BD164" i="4"/>
  <c r="BB164" i="4"/>
  <c r="AZ164" i="4"/>
  <c r="AX164" i="4"/>
  <c r="AV164" i="4"/>
  <c r="AT164" i="4"/>
  <c r="AR164" i="4"/>
  <c r="AP164" i="4"/>
  <c r="AN164" i="4"/>
  <c r="AL164" i="4"/>
  <c r="AJ164" i="4"/>
  <c r="AH164" i="4"/>
  <c r="AF164" i="4"/>
  <c r="AD164" i="4"/>
  <c r="AB164" i="4"/>
  <c r="Z164" i="4"/>
  <c r="X164" i="4"/>
  <c r="V164" i="4"/>
  <c r="T164" i="4"/>
  <c r="R164" i="4"/>
  <c r="P164" i="4"/>
  <c r="D164" i="4"/>
  <c r="BU163" i="4"/>
  <c r="BJ163" i="4"/>
  <c r="BH163" i="4"/>
  <c r="BF163" i="4"/>
  <c r="BD163" i="4"/>
  <c r="BB163" i="4"/>
  <c r="AZ163" i="4"/>
  <c r="AX163" i="4"/>
  <c r="AV163" i="4"/>
  <c r="AT163" i="4"/>
  <c r="AR163" i="4"/>
  <c r="AP163" i="4"/>
  <c r="AN163" i="4"/>
  <c r="AL163" i="4"/>
  <c r="AJ163" i="4"/>
  <c r="AH163" i="4"/>
  <c r="AF163" i="4"/>
  <c r="AD163" i="4"/>
  <c r="AB163" i="4"/>
  <c r="Z163" i="4"/>
  <c r="X163" i="4"/>
  <c r="V163" i="4"/>
  <c r="T163" i="4"/>
  <c r="R163" i="4"/>
  <c r="P163" i="4"/>
  <c r="D163" i="4"/>
  <c r="BU148" i="4"/>
  <c r="BJ148" i="4"/>
  <c r="BH148" i="4"/>
  <c r="BF148" i="4"/>
  <c r="BD148" i="4"/>
  <c r="BB148" i="4"/>
  <c r="AZ148" i="4"/>
  <c r="AX148" i="4"/>
  <c r="AV148" i="4"/>
  <c r="AT148" i="4"/>
  <c r="AR148" i="4"/>
  <c r="AP148" i="4"/>
  <c r="AN148" i="4"/>
  <c r="AL148" i="4"/>
  <c r="AJ148" i="4"/>
  <c r="AH148" i="4"/>
  <c r="AF148" i="4"/>
  <c r="AD148" i="4"/>
  <c r="AB148" i="4"/>
  <c r="Z148" i="4"/>
  <c r="X148" i="4"/>
  <c r="V148" i="4"/>
  <c r="T148" i="4"/>
  <c r="R148" i="4"/>
  <c r="P148" i="4"/>
  <c r="D148" i="4"/>
  <c r="BU126" i="4"/>
  <c r="BJ126" i="4"/>
  <c r="BH126" i="4"/>
  <c r="BF126" i="4"/>
  <c r="BD126" i="4"/>
  <c r="BB126" i="4"/>
  <c r="AZ126" i="4"/>
  <c r="AX126" i="4"/>
  <c r="AV126" i="4"/>
  <c r="AT126" i="4"/>
  <c r="AR126" i="4"/>
  <c r="AP126" i="4"/>
  <c r="AN126" i="4"/>
  <c r="AL126" i="4"/>
  <c r="AJ126" i="4"/>
  <c r="AH126" i="4"/>
  <c r="AF126" i="4"/>
  <c r="AD126" i="4"/>
  <c r="AB126" i="4"/>
  <c r="Z126" i="4"/>
  <c r="X126" i="4"/>
  <c r="V126" i="4"/>
  <c r="T126" i="4"/>
  <c r="R126" i="4"/>
  <c r="P126" i="4"/>
  <c r="D126" i="4"/>
  <c r="N179" i="4"/>
  <c r="N186" i="4"/>
  <c r="N193" i="4"/>
  <c r="N192" i="4"/>
  <c r="N190" i="4"/>
  <c r="N191" i="4"/>
  <c r="N189" i="4"/>
  <c r="N188" i="4"/>
  <c r="N187" i="4"/>
  <c r="N184" i="4"/>
  <c r="N183" i="4"/>
  <c r="N182" i="4"/>
  <c r="N181" i="4"/>
  <c r="N180" i="4"/>
  <c r="N178" i="4"/>
  <c r="N177" i="4"/>
  <c r="N176" i="4"/>
  <c r="N175" i="4"/>
  <c r="N174" i="4"/>
  <c r="M173" i="4"/>
  <c r="N173" i="4" s="1"/>
  <c r="BU80" i="4"/>
  <c r="BJ80" i="4"/>
  <c r="BH80" i="4"/>
  <c r="BF80" i="4"/>
  <c r="BD80" i="4"/>
  <c r="BB80" i="4"/>
  <c r="AZ80" i="4"/>
  <c r="AX80" i="4"/>
  <c r="AV80" i="4"/>
  <c r="AT80" i="4"/>
  <c r="AR80" i="4"/>
  <c r="AP80" i="4"/>
  <c r="AN80" i="4"/>
  <c r="AL80" i="4"/>
  <c r="AJ80" i="4"/>
  <c r="AH80" i="4"/>
  <c r="AF80" i="4"/>
  <c r="AD80" i="4"/>
  <c r="AB80" i="4"/>
  <c r="Z80" i="4"/>
  <c r="X80" i="4"/>
  <c r="V80" i="4"/>
  <c r="T80" i="4"/>
  <c r="R80" i="4"/>
  <c r="P80" i="4"/>
  <c r="BU155" i="4"/>
  <c r="BJ155" i="4"/>
  <c r="BH155" i="4"/>
  <c r="BF155" i="4"/>
  <c r="BD155" i="4"/>
  <c r="BB155" i="4"/>
  <c r="AZ155" i="4"/>
  <c r="AX155" i="4"/>
  <c r="AV155" i="4"/>
  <c r="AT155" i="4"/>
  <c r="AR155" i="4"/>
  <c r="AP155" i="4"/>
  <c r="AN155" i="4"/>
  <c r="AL155" i="4"/>
  <c r="AJ155" i="4"/>
  <c r="AH155" i="4"/>
  <c r="AF155" i="4"/>
  <c r="AD155" i="4"/>
  <c r="AB155" i="4"/>
  <c r="Z155" i="4"/>
  <c r="X155" i="4"/>
  <c r="V155" i="4"/>
  <c r="T155" i="4"/>
  <c r="R155" i="4"/>
  <c r="P155" i="4"/>
  <c r="BU179" i="4"/>
  <c r="BJ179" i="4"/>
  <c r="BH179" i="4"/>
  <c r="BF179" i="4"/>
  <c r="BD179" i="4"/>
  <c r="BB179" i="4"/>
  <c r="AZ179" i="4"/>
  <c r="AX179" i="4"/>
  <c r="AV179" i="4"/>
  <c r="AT179" i="4"/>
  <c r="AR179" i="4"/>
  <c r="AP179" i="4"/>
  <c r="AN179" i="4"/>
  <c r="AL179" i="4"/>
  <c r="AJ179" i="4"/>
  <c r="AH179" i="4"/>
  <c r="AF179" i="4"/>
  <c r="AD179" i="4"/>
  <c r="AB179" i="4"/>
  <c r="Z179" i="4"/>
  <c r="X179" i="4"/>
  <c r="V179" i="4"/>
  <c r="T179" i="4"/>
  <c r="R179" i="4"/>
  <c r="O179" i="4"/>
  <c r="P179" i="4" s="1"/>
  <c r="BU186" i="4"/>
  <c r="BJ186" i="4"/>
  <c r="BH186" i="4"/>
  <c r="BF186" i="4"/>
  <c r="BD186" i="4"/>
  <c r="BB186" i="4"/>
  <c r="AZ186" i="4"/>
  <c r="AX186" i="4"/>
  <c r="AV186" i="4"/>
  <c r="AT186" i="4"/>
  <c r="AR186" i="4"/>
  <c r="AP186" i="4"/>
  <c r="AN186" i="4"/>
  <c r="AL186" i="4"/>
  <c r="AJ186" i="4"/>
  <c r="AH186" i="4"/>
  <c r="AF186" i="4"/>
  <c r="AD186" i="4"/>
  <c r="AB186" i="4"/>
  <c r="Z186" i="4"/>
  <c r="X186" i="4"/>
  <c r="V186" i="4"/>
  <c r="T186" i="4"/>
  <c r="R186" i="4"/>
  <c r="O186" i="4"/>
  <c r="P186" i="4" s="1"/>
  <c r="BU193" i="4"/>
  <c r="BU192" i="4"/>
  <c r="BU190" i="4"/>
  <c r="BU191" i="4"/>
  <c r="BU189" i="4"/>
  <c r="BU188" i="4"/>
  <c r="BU187" i="4"/>
  <c r="BU184" i="4"/>
  <c r="BU183" i="4"/>
  <c r="BU182" i="4"/>
  <c r="BU181" i="4"/>
  <c r="BU180" i="4"/>
  <c r="BU178" i="4"/>
  <c r="BU177" i="4"/>
  <c r="BU176" i="4"/>
  <c r="BU175" i="4"/>
  <c r="BU174" i="4"/>
  <c r="BU173" i="4"/>
  <c r="BU172" i="4"/>
  <c r="BU171" i="4"/>
  <c r="BU170" i="4"/>
  <c r="BU169" i="4"/>
  <c r="BU168" i="4"/>
  <c r="BU167" i="4"/>
  <c r="BU161" i="4"/>
  <c r="BU160" i="4"/>
  <c r="BU159" i="4"/>
  <c r="BU158" i="4"/>
  <c r="BU154" i="4"/>
  <c r="BU153" i="4"/>
  <c r="BU152" i="4"/>
  <c r="BU151" i="4"/>
  <c r="BU150" i="4"/>
  <c r="BU138" i="4"/>
  <c r="BU98" i="4"/>
  <c r="BU147" i="4"/>
  <c r="BU146" i="4"/>
  <c r="BU145" i="4"/>
  <c r="BU144" i="4"/>
  <c r="BU143" i="4"/>
  <c r="BU142" i="4"/>
  <c r="BU141" i="4"/>
  <c r="BU140" i="4"/>
  <c r="BU139" i="4"/>
  <c r="BU137" i="4"/>
  <c r="BU136" i="4"/>
  <c r="BU135" i="4"/>
  <c r="BU133" i="4"/>
  <c r="BU132" i="4"/>
  <c r="BU131" i="4"/>
  <c r="BU120" i="4"/>
  <c r="BU130" i="4"/>
  <c r="BU129" i="4"/>
  <c r="BU128" i="4"/>
  <c r="BU127" i="4"/>
  <c r="BU125" i="4"/>
  <c r="BU124" i="4"/>
  <c r="BU123" i="4"/>
  <c r="BU122" i="4"/>
  <c r="BU121" i="4"/>
  <c r="BU119" i="4"/>
  <c r="BU134" i="4"/>
  <c r="BU117" i="4"/>
  <c r="BU116" i="4"/>
  <c r="BU115" i="4"/>
  <c r="BU114" i="4"/>
  <c r="BU113" i="4"/>
  <c r="BU112" i="4"/>
  <c r="BU111" i="4"/>
  <c r="BU110" i="4"/>
  <c r="BU109" i="4"/>
  <c r="BU108" i="4"/>
  <c r="BU107" i="4"/>
  <c r="BU103" i="4"/>
  <c r="BU104" i="4"/>
  <c r="BU99" i="4"/>
  <c r="BU102" i="4"/>
  <c r="BU100" i="4"/>
  <c r="BU97" i="4"/>
  <c r="BU94" i="4"/>
  <c r="BU96" i="4"/>
  <c r="BU95" i="4"/>
  <c r="BU156" i="4"/>
  <c r="BU74" i="4"/>
  <c r="BU93" i="4"/>
  <c r="BU66" i="4"/>
  <c r="BU91" i="4"/>
  <c r="BU90" i="4"/>
  <c r="BU88" i="4"/>
  <c r="BU87" i="4"/>
  <c r="BU85" i="4"/>
  <c r="BU83" i="4"/>
  <c r="BU84" i="4"/>
  <c r="BU79" i="4"/>
  <c r="BU82" i="4"/>
  <c r="BU81" i="4"/>
  <c r="BU76" i="4"/>
  <c r="BU75" i="4"/>
  <c r="BU71" i="4"/>
  <c r="BU46" i="4"/>
  <c r="BU73" i="4"/>
  <c r="BU72" i="4"/>
  <c r="BU70" i="4"/>
  <c r="BU77" i="4"/>
  <c r="BU89" i="4"/>
  <c r="BU69" i="4"/>
  <c r="BU67" i="4"/>
  <c r="BU65" i="4"/>
  <c r="BU64" i="4"/>
  <c r="BU68" i="4"/>
  <c r="BU63" i="4"/>
  <c r="BU62" i="4"/>
  <c r="BU58" i="4"/>
  <c r="BU57" i="4"/>
  <c r="BU59" i="4"/>
  <c r="BU52" i="4"/>
  <c r="BU56" i="4"/>
  <c r="BU55" i="4"/>
  <c r="BU54" i="4"/>
  <c r="BU45" i="4"/>
  <c r="BU48" i="4"/>
  <c r="BU51" i="4"/>
  <c r="BU50" i="4"/>
  <c r="BU47" i="4"/>
  <c r="BU53" i="4"/>
  <c r="BU43" i="4"/>
  <c r="BU49" i="4"/>
  <c r="BU42" i="4"/>
  <c r="BU41" i="4"/>
  <c r="BU36" i="4"/>
  <c r="BU40" i="4"/>
  <c r="BU37" i="4"/>
  <c r="BU39" i="4"/>
  <c r="BU35" i="4"/>
  <c r="BU34" i="4"/>
  <c r="BU33" i="4"/>
  <c r="BU31" i="4"/>
  <c r="BU32" i="4"/>
  <c r="BU29" i="4"/>
  <c r="BU28" i="4"/>
  <c r="BU30" i="4"/>
  <c r="BU27" i="4"/>
  <c r="BU26" i="4"/>
  <c r="BU25" i="4"/>
  <c r="BU24" i="4"/>
  <c r="BU23" i="4"/>
  <c r="BU22" i="4"/>
  <c r="BU21" i="4"/>
  <c r="BU20" i="4"/>
  <c r="BU19" i="4"/>
  <c r="BU18" i="4"/>
  <c r="BU16" i="4"/>
  <c r="BU17" i="4"/>
  <c r="BU15" i="4"/>
  <c r="BU14" i="4"/>
  <c r="BU13" i="4"/>
  <c r="BU12" i="4"/>
  <c r="BU11" i="4"/>
  <c r="BU10" i="4"/>
  <c r="BU9" i="4"/>
  <c r="BJ191" i="4"/>
  <c r="BH191" i="4"/>
  <c r="BF191" i="4"/>
  <c r="BD191" i="4"/>
  <c r="BB191" i="4"/>
  <c r="AZ191" i="4"/>
  <c r="AX191" i="4"/>
  <c r="AV191" i="4"/>
  <c r="AT191" i="4"/>
  <c r="AR191" i="4"/>
  <c r="AP191" i="4"/>
  <c r="AN191" i="4"/>
  <c r="AL191" i="4"/>
  <c r="AJ191" i="4"/>
  <c r="AH191" i="4"/>
  <c r="AF191" i="4"/>
  <c r="AD191" i="4"/>
  <c r="AB191" i="4"/>
  <c r="Z191" i="4"/>
  <c r="X191" i="4"/>
  <c r="V191" i="4"/>
  <c r="T191" i="4"/>
  <c r="R191" i="4"/>
  <c r="O191" i="4"/>
  <c r="P191" i="4" s="1"/>
  <c r="BJ188" i="4"/>
  <c r="BH188" i="4"/>
  <c r="BF188" i="4"/>
  <c r="BD188" i="4"/>
  <c r="BB188" i="4"/>
  <c r="AZ188" i="4"/>
  <c r="AX188" i="4"/>
  <c r="AV188" i="4"/>
  <c r="AT188" i="4"/>
  <c r="AR188" i="4"/>
  <c r="AP188" i="4"/>
  <c r="AN188" i="4"/>
  <c r="AL188" i="4"/>
  <c r="AJ188" i="4"/>
  <c r="AH188" i="4"/>
  <c r="AF188" i="4"/>
  <c r="AD188" i="4"/>
  <c r="AB188" i="4"/>
  <c r="Z188" i="4"/>
  <c r="X188" i="4"/>
  <c r="V188" i="4"/>
  <c r="T188" i="4"/>
  <c r="R188" i="4"/>
  <c r="O188" i="4"/>
  <c r="P188" i="4" s="1"/>
  <c r="BJ175" i="4"/>
  <c r="BH175" i="4"/>
  <c r="BF175" i="4"/>
  <c r="BD175" i="4"/>
  <c r="BB175" i="4"/>
  <c r="AZ175" i="4"/>
  <c r="AX175" i="4"/>
  <c r="AV175" i="4"/>
  <c r="AT175" i="4"/>
  <c r="AR175" i="4"/>
  <c r="AP175" i="4"/>
  <c r="AN175" i="4"/>
  <c r="AL175" i="4"/>
  <c r="AJ175" i="4"/>
  <c r="AH175" i="4"/>
  <c r="AF175" i="4"/>
  <c r="AD175" i="4"/>
  <c r="AB175" i="4"/>
  <c r="Z175" i="4"/>
  <c r="X175" i="4"/>
  <c r="V175" i="4"/>
  <c r="T175" i="4"/>
  <c r="R175" i="4"/>
  <c r="O175" i="4"/>
  <c r="P175" i="4" s="1"/>
  <c r="BJ189" i="4"/>
  <c r="BH189" i="4"/>
  <c r="BF189" i="4"/>
  <c r="BD189" i="4"/>
  <c r="BB189" i="4"/>
  <c r="AZ189" i="4"/>
  <c r="AX189" i="4"/>
  <c r="AV189" i="4"/>
  <c r="AT189" i="4"/>
  <c r="AR189" i="4"/>
  <c r="AP189" i="4"/>
  <c r="AN189" i="4"/>
  <c r="AL189" i="4"/>
  <c r="AJ189" i="4"/>
  <c r="AH189" i="4"/>
  <c r="AF189" i="4"/>
  <c r="AD189" i="4"/>
  <c r="AB189" i="4"/>
  <c r="Z189" i="4"/>
  <c r="X189" i="4"/>
  <c r="V189" i="4"/>
  <c r="T189" i="4"/>
  <c r="R189" i="4"/>
  <c r="O189" i="4"/>
  <c r="P189" i="4" s="1"/>
  <c r="BJ187" i="4"/>
  <c r="BH187" i="4"/>
  <c r="BF187" i="4"/>
  <c r="BD187" i="4"/>
  <c r="BB187" i="4"/>
  <c r="AZ187" i="4"/>
  <c r="AX187" i="4"/>
  <c r="AV187" i="4"/>
  <c r="AT187" i="4"/>
  <c r="AR187" i="4"/>
  <c r="AP187" i="4"/>
  <c r="AN187" i="4"/>
  <c r="AL187" i="4"/>
  <c r="AJ187" i="4"/>
  <c r="AH187" i="4"/>
  <c r="AF187" i="4"/>
  <c r="AD187" i="4"/>
  <c r="AB187" i="4"/>
  <c r="Z187" i="4"/>
  <c r="X187" i="4"/>
  <c r="V187" i="4"/>
  <c r="T187" i="4"/>
  <c r="R187" i="4"/>
  <c r="O187" i="4"/>
  <c r="P187" i="4" s="1"/>
  <c r="BJ184" i="4"/>
  <c r="BH184" i="4"/>
  <c r="BF184" i="4"/>
  <c r="BD184" i="4"/>
  <c r="BB184" i="4"/>
  <c r="AZ184" i="4"/>
  <c r="AX184" i="4"/>
  <c r="AV184" i="4"/>
  <c r="AT184" i="4"/>
  <c r="AR184" i="4"/>
  <c r="AP184" i="4"/>
  <c r="AN184" i="4"/>
  <c r="AL184" i="4"/>
  <c r="AJ184" i="4"/>
  <c r="AH184" i="4"/>
  <c r="AF184" i="4"/>
  <c r="AD184" i="4"/>
  <c r="AB184" i="4"/>
  <c r="Z184" i="4"/>
  <c r="X184" i="4"/>
  <c r="V184" i="4"/>
  <c r="T184" i="4"/>
  <c r="R184" i="4"/>
  <c r="O184" i="4"/>
  <c r="P184" i="4" s="1"/>
  <c r="BJ183" i="4"/>
  <c r="BH183" i="4"/>
  <c r="BF183" i="4"/>
  <c r="BD183" i="4"/>
  <c r="BB183" i="4"/>
  <c r="AZ183" i="4"/>
  <c r="AX183" i="4"/>
  <c r="AV183" i="4"/>
  <c r="AT183" i="4"/>
  <c r="AR183" i="4"/>
  <c r="AP183" i="4"/>
  <c r="AN183" i="4"/>
  <c r="AL183" i="4"/>
  <c r="AJ183" i="4"/>
  <c r="AH183" i="4"/>
  <c r="AF183" i="4"/>
  <c r="AD183" i="4"/>
  <c r="AB183" i="4"/>
  <c r="Z183" i="4"/>
  <c r="X183" i="4"/>
  <c r="V183" i="4"/>
  <c r="T183" i="4"/>
  <c r="R183" i="4"/>
  <c r="O183" i="4"/>
  <c r="P183" i="4" s="1"/>
  <c r="BJ177" i="4"/>
  <c r="BH177" i="4"/>
  <c r="BF177" i="4"/>
  <c r="BD177" i="4"/>
  <c r="BB177" i="4"/>
  <c r="AZ177" i="4"/>
  <c r="AX177" i="4"/>
  <c r="AV177" i="4"/>
  <c r="AT177" i="4"/>
  <c r="AR177" i="4"/>
  <c r="AP177" i="4"/>
  <c r="AN177" i="4"/>
  <c r="AL177" i="4"/>
  <c r="AJ177" i="4"/>
  <c r="AH177" i="4"/>
  <c r="AF177" i="4"/>
  <c r="AD177" i="4"/>
  <c r="AB177" i="4"/>
  <c r="Z177" i="4"/>
  <c r="X177" i="4"/>
  <c r="V177" i="4"/>
  <c r="T177" i="4"/>
  <c r="R177" i="4"/>
  <c r="O177" i="4"/>
  <c r="P177" i="4" s="1"/>
  <c r="BJ176" i="4"/>
  <c r="BH176" i="4"/>
  <c r="BF176" i="4"/>
  <c r="BD176" i="4"/>
  <c r="BB176" i="4"/>
  <c r="AZ176" i="4"/>
  <c r="AX176" i="4"/>
  <c r="AV176" i="4"/>
  <c r="AT176" i="4"/>
  <c r="AR176" i="4"/>
  <c r="AP176" i="4"/>
  <c r="AN176" i="4"/>
  <c r="AL176" i="4"/>
  <c r="AJ176" i="4"/>
  <c r="AH176" i="4"/>
  <c r="AF176" i="4"/>
  <c r="AD176" i="4"/>
  <c r="AB176" i="4"/>
  <c r="Z176" i="4"/>
  <c r="X176" i="4"/>
  <c r="V176" i="4"/>
  <c r="T176" i="4"/>
  <c r="R176" i="4"/>
  <c r="O176" i="4"/>
  <c r="P176" i="4" s="1"/>
  <c r="BJ174" i="4"/>
  <c r="BH174" i="4"/>
  <c r="BF174" i="4"/>
  <c r="BD174" i="4"/>
  <c r="BB174" i="4"/>
  <c r="AZ174" i="4"/>
  <c r="AX174" i="4"/>
  <c r="AV174" i="4"/>
  <c r="AT174" i="4"/>
  <c r="AR174" i="4"/>
  <c r="AP174" i="4"/>
  <c r="AN174" i="4"/>
  <c r="AL174" i="4"/>
  <c r="AJ174" i="4"/>
  <c r="AH174" i="4"/>
  <c r="AF174" i="4"/>
  <c r="AD174" i="4"/>
  <c r="AB174" i="4"/>
  <c r="Z174" i="4"/>
  <c r="X174" i="4"/>
  <c r="V174" i="4"/>
  <c r="T174" i="4"/>
  <c r="R174" i="4"/>
  <c r="O174" i="4"/>
  <c r="P174" i="4" s="1"/>
  <c r="K164" i="4" l="1"/>
  <c r="L164" i="4" s="1"/>
  <c r="K165" i="4"/>
  <c r="L165" i="4" s="1"/>
  <c r="K163" i="4"/>
  <c r="K166" i="4"/>
  <c r="L166" i="4" s="1"/>
  <c r="G166" i="4"/>
  <c r="J166" i="4" s="1"/>
  <c r="I163" i="4"/>
  <c r="I164" i="4"/>
  <c r="I165" i="4"/>
  <c r="I166" i="4"/>
  <c r="G164" i="4"/>
  <c r="H164" i="4" s="1"/>
  <c r="L163" i="4"/>
  <c r="G163" i="4"/>
  <c r="G165" i="4"/>
  <c r="K80" i="4"/>
  <c r="L80" i="4" s="1"/>
  <c r="I80" i="4"/>
  <c r="G80" i="4"/>
  <c r="H80" i="4" s="1"/>
  <c r="H166" i="4"/>
  <c r="P172" i="4"/>
  <c r="P171" i="4"/>
  <c r="P170" i="4"/>
  <c r="P169" i="4"/>
  <c r="P168" i="4"/>
  <c r="P167" i="4"/>
  <c r="P97" i="4"/>
  <c r="O193" i="4"/>
  <c r="P193" i="4" s="1"/>
  <c r="O190" i="4"/>
  <c r="P190" i="4" s="1"/>
  <c r="O192" i="4"/>
  <c r="P192" i="4" s="1"/>
  <c r="O178" i="4"/>
  <c r="P178" i="4" s="1"/>
  <c r="O180" i="4"/>
  <c r="P180" i="4" s="1"/>
  <c r="O181" i="4"/>
  <c r="P181" i="4" s="1"/>
  <c r="O182" i="4"/>
  <c r="P182" i="4" s="1"/>
  <c r="P161" i="4"/>
  <c r="P160" i="4"/>
  <c r="P162" i="4"/>
  <c r="P159" i="4"/>
  <c r="P158" i="4"/>
  <c r="P154" i="4"/>
  <c r="P153" i="4"/>
  <c r="P152" i="4"/>
  <c r="P151" i="4"/>
  <c r="P150" i="4"/>
  <c r="P157" i="4"/>
  <c r="P138" i="4"/>
  <c r="P98" i="4"/>
  <c r="P147" i="4"/>
  <c r="P149" i="4"/>
  <c r="P145" i="4"/>
  <c r="P144" i="4"/>
  <c r="P143" i="4"/>
  <c r="P142" i="4"/>
  <c r="P141" i="4"/>
  <c r="P140" i="4"/>
  <c r="P139" i="4"/>
  <c r="P137" i="4"/>
  <c r="P136" i="4"/>
  <c r="P135" i="4"/>
  <c r="P133" i="4"/>
  <c r="P132" i="4"/>
  <c r="P131" i="4"/>
  <c r="P120" i="4"/>
  <c r="P130" i="4"/>
  <c r="P129" i="4"/>
  <c r="P128" i="4"/>
  <c r="P127" i="4"/>
  <c r="P125" i="4"/>
  <c r="P124" i="4"/>
  <c r="P123" i="4"/>
  <c r="P122" i="4"/>
  <c r="P121" i="4"/>
  <c r="P119" i="4"/>
  <c r="P134" i="4"/>
  <c r="P103" i="4"/>
  <c r="P117" i="4"/>
  <c r="P116" i="4"/>
  <c r="P118" i="4"/>
  <c r="P115" i="4"/>
  <c r="P114" i="4"/>
  <c r="P99" i="4"/>
  <c r="P113" i="4"/>
  <c r="P112" i="4"/>
  <c r="P111" i="4"/>
  <c r="P110" i="4"/>
  <c r="P146" i="4"/>
  <c r="P109" i="4"/>
  <c r="P108" i="4"/>
  <c r="P107" i="4"/>
  <c r="P106" i="4"/>
  <c r="P104" i="4"/>
  <c r="P46" i="4"/>
  <c r="P105" i="4"/>
  <c r="P102" i="4"/>
  <c r="P100" i="4"/>
  <c r="P101" i="4"/>
  <c r="P94" i="4"/>
  <c r="P96" i="4"/>
  <c r="P95" i="4"/>
  <c r="P156" i="4"/>
  <c r="P74" i="4"/>
  <c r="P93" i="4"/>
  <c r="P66" i="4"/>
  <c r="P91" i="4"/>
  <c r="P90" i="4"/>
  <c r="P92" i="4"/>
  <c r="P88" i="4"/>
  <c r="P87" i="4"/>
  <c r="P86" i="4"/>
  <c r="P85" i="4"/>
  <c r="P83" i="4"/>
  <c r="P84" i="4"/>
  <c r="P79" i="4"/>
  <c r="P82" i="4"/>
  <c r="P81" i="4"/>
  <c r="P78" i="4"/>
  <c r="P76" i="4"/>
  <c r="P71" i="4"/>
  <c r="P73" i="4"/>
  <c r="P70" i="4"/>
  <c r="P77" i="4"/>
  <c r="P89" i="4"/>
  <c r="P63" i="4"/>
  <c r="P69" i="4"/>
  <c r="P67" i="4"/>
  <c r="P54" i="4"/>
  <c r="P72" i="4"/>
  <c r="P65" i="4"/>
  <c r="P64" i="4"/>
  <c r="P68" i="4"/>
  <c r="P61" i="4"/>
  <c r="P62" i="4"/>
  <c r="P52" i="4"/>
  <c r="P58" i="4"/>
  <c r="P57" i="4"/>
  <c r="P59" i="4"/>
  <c r="P60" i="4"/>
  <c r="P56" i="4"/>
  <c r="P42" i="4"/>
  <c r="P55" i="4"/>
  <c r="P45" i="4"/>
  <c r="P51" i="4"/>
  <c r="P44" i="4"/>
  <c r="P47" i="4"/>
  <c r="P50" i="4"/>
  <c r="P53" i="4"/>
  <c r="P49" i="4"/>
  <c r="P41" i="4"/>
  <c r="P40" i="4"/>
  <c r="P43" i="4"/>
  <c r="P37" i="4"/>
  <c r="P38" i="4"/>
  <c r="P39" i="4"/>
  <c r="P35" i="4"/>
  <c r="P33" i="4"/>
  <c r="P34" i="4"/>
  <c r="P36" i="4"/>
  <c r="P27" i="4"/>
  <c r="P32" i="4"/>
  <c r="P28" i="4"/>
  <c r="P29" i="4"/>
  <c r="P30" i="4"/>
  <c r="P31" i="4"/>
  <c r="P26" i="4"/>
  <c r="P24" i="4"/>
  <c r="P25" i="4"/>
  <c r="P23" i="4"/>
  <c r="P22" i="4"/>
  <c r="P21" i="4"/>
  <c r="P20" i="4"/>
  <c r="P19" i="4"/>
  <c r="P18" i="4"/>
  <c r="P16" i="4"/>
  <c r="P17" i="4"/>
  <c r="P15" i="4"/>
  <c r="P13" i="4"/>
  <c r="P14" i="4"/>
  <c r="P12" i="4"/>
  <c r="P10" i="4"/>
  <c r="P9" i="4"/>
  <c r="O173" i="4"/>
  <c r="J164" i="4" l="1"/>
  <c r="J80" i="4"/>
  <c r="J165" i="4"/>
  <c r="H165" i="4"/>
  <c r="J163" i="4"/>
  <c r="H163" i="4"/>
  <c r="P173" i="4"/>
  <c r="R12" i="4" l="1"/>
  <c r="R17" i="4"/>
  <c r="R19" i="4"/>
  <c r="R20" i="4"/>
  <c r="R23" i="4"/>
  <c r="R25" i="4"/>
  <c r="R30" i="4"/>
  <c r="R27" i="4"/>
  <c r="R33" i="4"/>
  <c r="R35" i="4"/>
  <c r="R37" i="4"/>
  <c r="R43" i="4"/>
  <c r="R53" i="4"/>
  <c r="R45" i="4"/>
  <c r="R60" i="4"/>
  <c r="R56" i="4"/>
  <c r="R51" i="4"/>
  <c r="R57" i="4"/>
  <c r="R65" i="4"/>
  <c r="R75" i="4"/>
  <c r="R67" i="4"/>
  <c r="R77" i="4"/>
  <c r="R70" i="4"/>
  <c r="R71" i="4"/>
  <c r="R78" i="4"/>
  <c r="R88" i="4"/>
  <c r="R90" i="4"/>
  <c r="R66" i="4"/>
  <c r="R93" i="4"/>
  <c r="R156" i="4"/>
  <c r="R100" i="4"/>
  <c r="R102" i="4"/>
  <c r="R104" i="4"/>
  <c r="R106" i="4"/>
  <c r="R111" i="4"/>
  <c r="R114" i="4"/>
  <c r="R117" i="4"/>
  <c r="R103" i="4"/>
  <c r="R119" i="4"/>
  <c r="R110" i="4"/>
  <c r="R122" i="4"/>
  <c r="R127" i="4"/>
  <c r="R130" i="4"/>
  <c r="R120" i="4"/>
  <c r="R133" i="4"/>
  <c r="R135" i="4"/>
  <c r="R139" i="4"/>
  <c r="R140" i="4"/>
  <c r="R144" i="4"/>
  <c r="R145" i="4"/>
  <c r="R98" i="4"/>
  <c r="R157" i="4"/>
  <c r="R152" i="4"/>
  <c r="R158" i="4"/>
  <c r="R160" i="4"/>
  <c r="R161" i="4"/>
  <c r="R153" i="4"/>
  <c r="R154" i="4"/>
  <c r="R180" i="4"/>
  <c r="R178" i="4"/>
  <c r="R193" i="4"/>
  <c r="R97" i="4"/>
  <c r="R170" i="4"/>
  <c r="R172" i="4"/>
  <c r="BJ181" i="4"/>
  <c r="BH181" i="4"/>
  <c r="BF181" i="4"/>
  <c r="BD181" i="4"/>
  <c r="BB181" i="4"/>
  <c r="AZ181" i="4"/>
  <c r="AX181" i="4"/>
  <c r="AV181" i="4"/>
  <c r="AT181" i="4"/>
  <c r="AR181" i="4"/>
  <c r="AP181" i="4"/>
  <c r="AN181" i="4"/>
  <c r="AL181" i="4"/>
  <c r="AJ181" i="4"/>
  <c r="AH181" i="4"/>
  <c r="AF181" i="4"/>
  <c r="AD181" i="4"/>
  <c r="AB181" i="4"/>
  <c r="Z181" i="4"/>
  <c r="X181" i="4"/>
  <c r="V181" i="4"/>
  <c r="T181" i="4"/>
  <c r="R181" i="4"/>
  <c r="BJ182" i="4"/>
  <c r="BH182" i="4"/>
  <c r="BF182" i="4"/>
  <c r="BD182" i="4"/>
  <c r="BB182" i="4"/>
  <c r="AZ182" i="4"/>
  <c r="AX182" i="4"/>
  <c r="AV182" i="4"/>
  <c r="AT182" i="4"/>
  <c r="AR182" i="4"/>
  <c r="AP182" i="4"/>
  <c r="AN182" i="4"/>
  <c r="AL182" i="4"/>
  <c r="AJ182" i="4"/>
  <c r="AH182" i="4"/>
  <c r="AF182" i="4"/>
  <c r="AD182" i="4"/>
  <c r="AB182" i="4"/>
  <c r="Z182" i="4"/>
  <c r="X182" i="4"/>
  <c r="V182" i="4"/>
  <c r="T182" i="4"/>
  <c r="R182" i="4"/>
  <c r="BJ154" i="4"/>
  <c r="BH154" i="4"/>
  <c r="BF154" i="4"/>
  <c r="BD154" i="4"/>
  <c r="BB154" i="4"/>
  <c r="AZ154" i="4"/>
  <c r="AX154" i="4"/>
  <c r="AV154" i="4"/>
  <c r="AT154" i="4"/>
  <c r="AR154" i="4"/>
  <c r="AP154" i="4"/>
  <c r="AN154" i="4"/>
  <c r="AL154" i="4"/>
  <c r="AJ154" i="4"/>
  <c r="AH154" i="4"/>
  <c r="AF154" i="4"/>
  <c r="AD154" i="4"/>
  <c r="AB154" i="4"/>
  <c r="Z154" i="4"/>
  <c r="X154" i="4"/>
  <c r="V154" i="4"/>
  <c r="T154" i="4"/>
  <c r="BJ153" i="4"/>
  <c r="BH153" i="4"/>
  <c r="BF153" i="4"/>
  <c r="BD153" i="4"/>
  <c r="BB153" i="4"/>
  <c r="AZ153" i="4"/>
  <c r="AX153" i="4"/>
  <c r="AV153" i="4"/>
  <c r="AT153" i="4"/>
  <c r="AR153" i="4"/>
  <c r="AP153" i="4"/>
  <c r="AN153" i="4"/>
  <c r="AL153" i="4"/>
  <c r="AJ153" i="4"/>
  <c r="AH153" i="4"/>
  <c r="AF153" i="4"/>
  <c r="AD153" i="4"/>
  <c r="AB153" i="4"/>
  <c r="Z153" i="4"/>
  <c r="X153" i="4"/>
  <c r="V153" i="4"/>
  <c r="T153" i="4"/>
  <c r="BJ138" i="4"/>
  <c r="BH138" i="4"/>
  <c r="BF138" i="4"/>
  <c r="BD138" i="4"/>
  <c r="BB138" i="4"/>
  <c r="AZ138" i="4"/>
  <c r="AX138" i="4"/>
  <c r="AV138" i="4"/>
  <c r="AT138" i="4"/>
  <c r="AR138" i="4"/>
  <c r="AP138" i="4"/>
  <c r="AN138" i="4"/>
  <c r="AL138" i="4"/>
  <c r="AJ138" i="4"/>
  <c r="AH138" i="4"/>
  <c r="AF138" i="4"/>
  <c r="AD138" i="4"/>
  <c r="AB138" i="4"/>
  <c r="Z138" i="4"/>
  <c r="X138" i="4"/>
  <c r="V138" i="4"/>
  <c r="T138" i="4"/>
  <c r="R138" i="4"/>
  <c r="BJ141" i="4"/>
  <c r="BH141" i="4"/>
  <c r="BF141" i="4"/>
  <c r="BD141" i="4"/>
  <c r="BB141" i="4"/>
  <c r="AZ141" i="4"/>
  <c r="AX141" i="4"/>
  <c r="AV141" i="4"/>
  <c r="AT141" i="4"/>
  <c r="AR141" i="4"/>
  <c r="AP141" i="4"/>
  <c r="AN141" i="4"/>
  <c r="AL141" i="4"/>
  <c r="AJ141" i="4"/>
  <c r="AH141" i="4"/>
  <c r="AF141" i="4"/>
  <c r="AD141" i="4"/>
  <c r="AB141" i="4"/>
  <c r="Z141" i="4"/>
  <c r="X141" i="4"/>
  <c r="V141" i="4"/>
  <c r="T141" i="4"/>
  <c r="R141" i="4"/>
  <c r="R171" i="4"/>
  <c r="R169" i="4"/>
  <c r="R168" i="4"/>
  <c r="R167" i="4"/>
  <c r="R190" i="4"/>
  <c r="R192" i="4"/>
  <c r="R162" i="4"/>
  <c r="R159" i="4"/>
  <c r="R151" i="4"/>
  <c r="R150" i="4"/>
  <c r="R147" i="4"/>
  <c r="R149" i="4"/>
  <c r="R143" i="4"/>
  <c r="R142" i="4"/>
  <c r="R137" i="4"/>
  <c r="R136" i="4"/>
  <c r="R132" i="4"/>
  <c r="R131" i="4"/>
  <c r="R129" i="4"/>
  <c r="R128" i="4"/>
  <c r="R125" i="4"/>
  <c r="R124" i="4"/>
  <c r="R123" i="4"/>
  <c r="R121" i="4"/>
  <c r="R116" i="4"/>
  <c r="R46" i="4"/>
  <c r="R134" i="4"/>
  <c r="R113" i="4"/>
  <c r="R118" i="4"/>
  <c r="R115" i="4"/>
  <c r="R99" i="4"/>
  <c r="R108" i="4"/>
  <c r="R112" i="4"/>
  <c r="R146" i="4"/>
  <c r="R109" i="4"/>
  <c r="R107" i="4"/>
  <c r="R105" i="4"/>
  <c r="R101" i="4"/>
  <c r="R94" i="4"/>
  <c r="R96" i="4"/>
  <c r="R95" i="4"/>
  <c r="R92" i="4"/>
  <c r="R79" i="4"/>
  <c r="R74" i="4"/>
  <c r="R83" i="4"/>
  <c r="R86" i="4"/>
  <c r="R91" i="4"/>
  <c r="R87" i="4"/>
  <c r="R85" i="4"/>
  <c r="R84" i="4"/>
  <c r="R82" i="4"/>
  <c r="R81" i="4"/>
  <c r="R76" i="4"/>
  <c r="R63" i="4"/>
  <c r="R73" i="4"/>
  <c r="R89" i="4"/>
  <c r="R69" i="4"/>
  <c r="R54" i="4"/>
  <c r="R72" i="4"/>
  <c r="R64" i="4"/>
  <c r="R68" i="4"/>
  <c r="R61" i="4"/>
  <c r="R62" i="4"/>
  <c r="R52" i="4"/>
  <c r="R58" i="4"/>
  <c r="R59" i="4"/>
  <c r="R48" i="4"/>
  <c r="R42" i="4"/>
  <c r="R55" i="4"/>
  <c r="R44" i="4"/>
  <c r="R47" i="4"/>
  <c r="R50" i="4"/>
  <c r="R49" i="4"/>
  <c r="R41" i="4"/>
  <c r="R40" i="4"/>
  <c r="R38" i="4"/>
  <c r="R39" i="4"/>
  <c r="R34" i="4"/>
  <c r="R36" i="4"/>
  <c r="R32" i="4"/>
  <c r="R28" i="4"/>
  <c r="R29" i="4"/>
  <c r="R31" i="4"/>
  <c r="R26" i="4"/>
  <c r="R24" i="4"/>
  <c r="R22" i="4"/>
  <c r="R21" i="4"/>
  <c r="R18" i="4"/>
  <c r="R16" i="4"/>
  <c r="R15" i="4"/>
  <c r="R13" i="4"/>
  <c r="R14" i="4"/>
  <c r="R11" i="4"/>
  <c r="R10" i="4"/>
  <c r="R9" i="4"/>
  <c r="Q173" i="4"/>
  <c r="T172" i="4"/>
  <c r="T171" i="4"/>
  <c r="T170" i="4"/>
  <c r="T169" i="4"/>
  <c r="T168" i="4"/>
  <c r="T167" i="4"/>
  <c r="T97" i="4"/>
  <c r="T193" i="4"/>
  <c r="T190" i="4"/>
  <c r="T192" i="4"/>
  <c r="T178" i="4"/>
  <c r="T180" i="4"/>
  <c r="T160" i="4"/>
  <c r="T162" i="4"/>
  <c r="T159" i="4"/>
  <c r="T158" i="4"/>
  <c r="T152" i="4"/>
  <c r="T151" i="4"/>
  <c r="T98" i="4"/>
  <c r="T147" i="4"/>
  <c r="T149" i="4"/>
  <c r="T145" i="4"/>
  <c r="T144" i="4"/>
  <c r="T143" i="4"/>
  <c r="T110" i="4"/>
  <c r="T140" i="4"/>
  <c r="T139" i="4"/>
  <c r="T137" i="4"/>
  <c r="T136" i="4"/>
  <c r="T135" i="4"/>
  <c r="T133" i="4"/>
  <c r="T131" i="4"/>
  <c r="T120" i="4"/>
  <c r="T130" i="4"/>
  <c r="T129" i="4"/>
  <c r="T128" i="4"/>
  <c r="T127" i="4"/>
  <c r="T125" i="4"/>
  <c r="T123" i="4"/>
  <c r="T122" i="4"/>
  <c r="T121" i="4"/>
  <c r="T116" i="4"/>
  <c r="T46" i="4"/>
  <c r="T119" i="4"/>
  <c r="T134" i="4"/>
  <c r="T117" i="4"/>
  <c r="T118" i="4"/>
  <c r="T115" i="4"/>
  <c r="T114" i="4"/>
  <c r="T99" i="4"/>
  <c r="T108" i="4"/>
  <c r="T112" i="4"/>
  <c r="T146" i="4"/>
  <c r="T54" i="4"/>
  <c r="T109" i="4"/>
  <c r="T107" i="4"/>
  <c r="T106" i="4"/>
  <c r="T104" i="4"/>
  <c r="T101" i="4"/>
  <c r="T102" i="4"/>
  <c r="T100" i="4"/>
  <c r="T42" i="4"/>
  <c r="T94" i="4"/>
  <c r="T96" i="4"/>
  <c r="T92" i="4"/>
  <c r="T79" i="4"/>
  <c r="T74" i="4"/>
  <c r="T83" i="4"/>
  <c r="T86" i="4"/>
  <c r="T93" i="4"/>
  <c r="T90" i="4"/>
  <c r="T88" i="4"/>
  <c r="T87" i="4"/>
  <c r="T85" i="4"/>
  <c r="T78" i="4"/>
  <c r="T84" i="4"/>
  <c r="T71" i="4"/>
  <c r="T76" i="4"/>
  <c r="T63" i="4"/>
  <c r="T52" i="4"/>
  <c r="T67" i="4"/>
  <c r="T75" i="4"/>
  <c r="T77" i="4"/>
  <c r="T156" i="4"/>
  <c r="T72" i="4"/>
  <c r="T65" i="4"/>
  <c r="T61" i="4"/>
  <c r="T62" i="4"/>
  <c r="T58" i="4"/>
  <c r="T59" i="4"/>
  <c r="T60" i="4"/>
  <c r="T55" i="4"/>
  <c r="T44" i="4"/>
  <c r="T49" i="4"/>
  <c r="T50" i="4"/>
  <c r="T41" i="4"/>
  <c r="T53" i="4"/>
  <c r="T43" i="4"/>
  <c r="T33" i="4"/>
  <c r="T34" i="4"/>
  <c r="T40" i="4"/>
  <c r="T36" i="4"/>
  <c r="T27" i="4"/>
  <c r="T32" i="4"/>
  <c r="T26" i="4"/>
  <c r="T30" i="4"/>
  <c r="T25" i="4"/>
  <c r="T23" i="4"/>
  <c r="T16" i="4"/>
  <c r="T24" i="4"/>
  <c r="T18" i="4"/>
  <c r="T22" i="4"/>
  <c r="T20" i="4"/>
  <c r="T17" i="4"/>
  <c r="T15" i="4"/>
  <c r="T12" i="4"/>
  <c r="T14" i="4"/>
  <c r="T11" i="4"/>
  <c r="T10" i="4"/>
  <c r="T9" i="4"/>
  <c r="S173" i="4"/>
  <c r="T173" i="4" s="1"/>
  <c r="BJ97" i="4"/>
  <c r="BH97" i="4"/>
  <c r="BF97" i="4"/>
  <c r="BD97" i="4"/>
  <c r="BB97" i="4"/>
  <c r="AZ97" i="4"/>
  <c r="AX97" i="4"/>
  <c r="AV97" i="4"/>
  <c r="AT97" i="4"/>
  <c r="AR97" i="4"/>
  <c r="AP97" i="4"/>
  <c r="AN97" i="4"/>
  <c r="AL97" i="4"/>
  <c r="AJ97" i="4"/>
  <c r="AH97" i="4"/>
  <c r="AF97" i="4"/>
  <c r="AD97" i="4"/>
  <c r="AB97" i="4"/>
  <c r="Z97" i="4"/>
  <c r="X97" i="4"/>
  <c r="V97" i="4"/>
  <c r="BJ193" i="4"/>
  <c r="BH193" i="4"/>
  <c r="BF193" i="4"/>
  <c r="BD193" i="4"/>
  <c r="BB193" i="4"/>
  <c r="AZ193" i="4"/>
  <c r="AX193" i="4"/>
  <c r="AV193" i="4"/>
  <c r="AT193" i="4"/>
  <c r="AR193" i="4"/>
  <c r="AP193" i="4"/>
  <c r="AN193" i="4"/>
  <c r="AL193" i="4"/>
  <c r="AJ193" i="4"/>
  <c r="AH193" i="4"/>
  <c r="AF193" i="4"/>
  <c r="AD193" i="4"/>
  <c r="AB193" i="4"/>
  <c r="Z193" i="4"/>
  <c r="X193" i="4"/>
  <c r="V193" i="4"/>
  <c r="BJ190" i="4"/>
  <c r="BH190" i="4"/>
  <c r="BF190" i="4"/>
  <c r="BD190" i="4"/>
  <c r="BB190" i="4"/>
  <c r="AZ190" i="4"/>
  <c r="AX190" i="4"/>
  <c r="AV190" i="4"/>
  <c r="AT190" i="4"/>
  <c r="AR190" i="4"/>
  <c r="AP190" i="4"/>
  <c r="AN190" i="4"/>
  <c r="AL190" i="4"/>
  <c r="AJ190" i="4"/>
  <c r="AH190" i="4"/>
  <c r="AF190" i="4"/>
  <c r="AD190" i="4"/>
  <c r="AB190" i="4"/>
  <c r="Z190" i="4"/>
  <c r="X190" i="4"/>
  <c r="V190" i="4"/>
  <c r="BJ192" i="4"/>
  <c r="BH192" i="4"/>
  <c r="BF192" i="4"/>
  <c r="BD192" i="4"/>
  <c r="BB192" i="4"/>
  <c r="AZ192" i="4"/>
  <c r="AX192" i="4"/>
  <c r="AV192" i="4"/>
  <c r="AT192" i="4"/>
  <c r="AR192" i="4"/>
  <c r="AP192" i="4"/>
  <c r="AN192" i="4"/>
  <c r="AL192" i="4"/>
  <c r="AJ192" i="4"/>
  <c r="AH192" i="4"/>
  <c r="AF192" i="4"/>
  <c r="AD192" i="4"/>
  <c r="AB192" i="4"/>
  <c r="Z192" i="4"/>
  <c r="X192" i="4"/>
  <c r="V192" i="4"/>
  <c r="BJ178" i="4"/>
  <c r="BH178" i="4"/>
  <c r="BF178" i="4"/>
  <c r="BD178" i="4"/>
  <c r="BB178" i="4"/>
  <c r="AZ178" i="4"/>
  <c r="AX178" i="4"/>
  <c r="AV178" i="4"/>
  <c r="AT178" i="4"/>
  <c r="AR178" i="4"/>
  <c r="AP178" i="4"/>
  <c r="AN178" i="4"/>
  <c r="AL178" i="4"/>
  <c r="AJ178" i="4"/>
  <c r="AH178" i="4"/>
  <c r="AF178" i="4"/>
  <c r="AD178" i="4"/>
  <c r="AB178" i="4"/>
  <c r="Z178" i="4"/>
  <c r="X178" i="4"/>
  <c r="V178" i="4"/>
  <c r="BJ180" i="4"/>
  <c r="BH180" i="4"/>
  <c r="BF180" i="4"/>
  <c r="BD180" i="4"/>
  <c r="BB180" i="4"/>
  <c r="AZ180" i="4"/>
  <c r="AX180" i="4"/>
  <c r="AV180" i="4"/>
  <c r="AT180" i="4"/>
  <c r="AR180" i="4"/>
  <c r="AP180" i="4"/>
  <c r="AN180" i="4"/>
  <c r="AL180" i="4"/>
  <c r="AJ180" i="4"/>
  <c r="AH180" i="4"/>
  <c r="AF180" i="4"/>
  <c r="AD180" i="4"/>
  <c r="AB180" i="4"/>
  <c r="Z180" i="4"/>
  <c r="X180" i="4"/>
  <c r="V180" i="4"/>
  <c r="BJ169" i="4"/>
  <c r="BH169" i="4"/>
  <c r="BF169" i="4"/>
  <c r="BD169" i="4"/>
  <c r="BB169" i="4"/>
  <c r="AZ169" i="4"/>
  <c r="AX169" i="4"/>
  <c r="AV169" i="4"/>
  <c r="AT169" i="4"/>
  <c r="AR169" i="4"/>
  <c r="AP169" i="4"/>
  <c r="AN169" i="4"/>
  <c r="AL169" i="4"/>
  <c r="AJ169" i="4"/>
  <c r="AH169" i="4"/>
  <c r="AF169" i="4"/>
  <c r="AD169" i="4"/>
  <c r="AB169" i="4"/>
  <c r="Z169" i="4"/>
  <c r="X169" i="4"/>
  <c r="V169" i="4"/>
  <c r="BJ168" i="4"/>
  <c r="BH168" i="4"/>
  <c r="BF168" i="4"/>
  <c r="BD168" i="4"/>
  <c r="BB168" i="4"/>
  <c r="AZ168" i="4"/>
  <c r="AX168" i="4"/>
  <c r="AV168" i="4"/>
  <c r="AT168" i="4"/>
  <c r="AR168" i="4"/>
  <c r="AP168" i="4"/>
  <c r="AN168" i="4"/>
  <c r="AL168" i="4"/>
  <c r="AJ168" i="4"/>
  <c r="AH168" i="4"/>
  <c r="AF168" i="4"/>
  <c r="AD168" i="4"/>
  <c r="AB168" i="4"/>
  <c r="Z168" i="4"/>
  <c r="X168" i="4"/>
  <c r="V168" i="4"/>
  <c r="BJ167" i="4"/>
  <c r="BH167" i="4"/>
  <c r="BF167" i="4"/>
  <c r="BD167" i="4"/>
  <c r="BB167" i="4"/>
  <c r="AZ167" i="4"/>
  <c r="AX167" i="4"/>
  <c r="AV167" i="4"/>
  <c r="AT167" i="4"/>
  <c r="AR167" i="4"/>
  <c r="AP167" i="4"/>
  <c r="AN167" i="4"/>
  <c r="AL167" i="4"/>
  <c r="AJ167" i="4"/>
  <c r="AH167" i="4"/>
  <c r="AF167" i="4"/>
  <c r="AD167" i="4"/>
  <c r="AB167" i="4"/>
  <c r="Z167" i="4"/>
  <c r="X167" i="4"/>
  <c r="V167" i="4"/>
  <c r="V172" i="4"/>
  <c r="V171" i="4"/>
  <c r="V170" i="4"/>
  <c r="V152" i="4"/>
  <c r="V151" i="4"/>
  <c r="V143" i="4"/>
  <c r="V110" i="4"/>
  <c r="V103" i="4"/>
  <c r="V137" i="4"/>
  <c r="V46" i="4"/>
  <c r="V161" i="4"/>
  <c r="V160" i="4"/>
  <c r="V162" i="4"/>
  <c r="V159" i="4"/>
  <c r="V158" i="4"/>
  <c r="V150" i="4"/>
  <c r="V157" i="4"/>
  <c r="V98" i="4"/>
  <c r="V147" i="4"/>
  <c r="V149" i="4"/>
  <c r="V145" i="4"/>
  <c r="V144" i="4"/>
  <c r="V142" i="4"/>
  <c r="V140" i="4"/>
  <c r="V139" i="4"/>
  <c r="V136" i="4"/>
  <c r="V135" i="4"/>
  <c r="V133" i="4"/>
  <c r="V132" i="4"/>
  <c r="V131" i="4"/>
  <c r="V120" i="4"/>
  <c r="V130" i="4"/>
  <c r="V129" i="4"/>
  <c r="V128" i="4"/>
  <c r="V127" i="4"/>
  <c r="V125" i="4"/>
  <c r="V124" i="4"/>
  <c r="V123" i="4"/>
  <c r="V122" i="4"/>
  <c r="V121" i="4"/>
  <c r="V116" i="4"/>
  <c r="V115" i="4"/>
  <c r="V108" i="4"/>
  <c r="V119" i="4"/>
  <c r="V134" i="4"/>
  <c r="V113" i="4"/>
  <c r="V117" i="4"/>
  <c r="V118" i="4"/>
  <c r="V114" i="4"/>
  <c r="V99" i="4"/>
  <c r="V112" i="4"/>
  <c r="V111" i="4"/>
  <c r="V106" i="4"/>
  <c r="V146" i="4"/>
  <c r="V54" i="4"/>
  <c r="V109" i="4"/>
  <c r="V73" i="4"/>
  <c r="V101" i="4"/>
  <c r="V107" i="4"/>
  <c r="V104" i="4"/>
  <c r="V105" i="4"/>
  <c r="V102" i="4"/>
  <c r="V100" i="4"/>
  <c r="V42" i="4"/>
  <c r="V83" i="4"/>
  <c r="V74" i="4"/>
  <c r="V94" i="4"/>
  <c r="V96" i="4"/>
  <c r="V95" i="4"/>
  <c r="V92" i="4"/>
  <c r="V79" i="4"/>
  <c r="V86" i="4"/>
  <c r="V93" i="4"/>
  <c r="V66" i="4"/>
  <c r="V91" i="4"/>
  <c r="V90" i="4"/>
  <c r="V88" i="4"/>
  <c r="V87" i="4"/>
  <c r="V85" i="4"/>
  <c r="V78" i="4"/>
  <c r="V84" i="4"/>
  <c r="V70" i="4"/>
  <c r="V71" i="4"/>
  <c r="V82" i="4"/>
  <c r="V52" i="4"/>
  <c r="V81" i="4"/>
  <c r="V48" i="4"/>
  <c r="V76" i="4"/>
  <c r="V63" i="4"/>
  <c r="V89" i="4"/>
  <c r="V69" i="4"/>
  <c r="V67" i="4"/>
  <c r="V75" i="4"/>
  <c r="V77" i="4"/>
  <c r="V156" i="4"/>
  <c r="V72" i="4"/>
  <c r="V65" i="4"/>
  <c r="V64" i="4"/>
  <c r="V68" i="4"/>
  <c r="V61" i="4"/>
  <c r="V57" i="4"/>
  <c r="V51" i="4"/>
  <c r="V45" i="4"/>
  <c r="V62" i="4"/>
  <c r="V58" i="4"/>
  <c r="V56" i="4"/>
  <c r="V59" i="4"/>
  <c r="V60" i="4"/>
  <c r="V55" i="4"/>
  <c r="V44" i="4"/>
  <c r="V49" i="4"/>
  <c r="V50" i="4"/>
  <c r="V47" i="4"/>
  <c r="V41" i="4"/>
  <c r="V53" i="4"/>
  <c r="V38" i="4"/>
  <c r="V39" i="4"/>
  <c r="V43" i="4"/>
  <c r="V35" i="4"/>
  <c r="V37" i="4"/>
  <c r="V33" i="4"/>
  <c r="V34" i="4"/>
  <c r="V40" i="4"/>
  <c r="V29" i="4"/>
  <c r="V36" i="4"/>
  <c r="V27" i="4"/>
  <c r="V32" i="4"/>
  <c r="V28" i="4"/>
  <c r="V31" i="4"/>
  <c r="V26" i="4"/>
  <c r="V30" i="4"/>
  <c r="V25" i="4"/>
  <c r="V23" i="4"/>
  <c r="V16" i="4"/>
  <c r="V24" i="4"/>
  <c r="V19" i="4"/>
  <c r="V21" i="4"/>
  <c r="V18" i="4"/>
  <c r="V22" i="4"/>
  <c r="V20" i="4"/>
  <c r="V17" i="4"/>
  <c r="V15" i="4"/>
  <c r="V12" i="4"/>
  <c r="V13" i="4"/>
  <c r="V14" i="4"/>
  <c r="V11" i="4"/>
  <c r="V10" i="4"/>
  <c r="V9" i="4"/>
  <c r="I168" i="4" l="1"/>
  <c r="K168" i="4"/>
  <c r="L168" i="4" s="1"/>
  <c r="G168" i="4"/>
  <c r="G169" i="4"/>
  <c r="K169" i="4"/>
  <c r="L169" i="4" s="1"/>
  <c r="I169" i="4"/>
  <c r="K167" i="4"/>
  <c r="L167" i="4" s="1"/>
  <c r="I167" i="4"/>
  <c r="G167" i="4"/>
  <c r="G141" i="4"/>
  <c r="K141" i="4"/>
  <c r="I141" i="4"/>
  <c r="I97" i="4"/>
  <c r="G97" i="4"/>
  <c r="K97" i="4"/>
  <c r="L97" i="4" s="1"/>
  <c r="K154" i="4"/>
  <c r="L154" i="4" s="1"/>
  <c r="G154" i="4"/>
  <c r="I154" i="4"/>
  <c r="G153" i="4"/>
  <c r="K153" i="4"/>
  <c r="L153" i="4" s="1"/>
  <c r="I153" i="4"/>
  <c r="L141" i="4"/>
  <c r="R173" i="4"/>
  <c r="T21" i="4"/>
  <c r="T31" i="4"/>
  <c r="T47" i="4"/>
  <c r="T51" i="4"/>
  <c r="T68" i="4"/>
  <c r="T69" i="4"/>
  <c r="T81" i="4"/>
  <c r="T91" i="4"/>
  <c r="T95" i="4"/>
  <c r="T105" i="4"/>
  <c r="T111" i="4"/>
  <c r="T113" i="4"/>
  <c r="T124" i="4"/>
  <c r="T132" i="4"/>
  <c r="T142" i="4"/>
  <c r="T157" i="4"/>
  <c r="T161" i="4"/>
  <c r="T13" i="4"/>
  <c r="T19" i="4"/>
  <c r="T37" i="4"/>
  <c r="T89" i="4"/>
  <c r="T66" i="4"/>
  <c r="T64" i="4"/>
  <c r="T82" i="4"/>
  <c r="T150" i="4"/>
  <c r="U173" i="4"/>
  <c r="J167" i="4" l="1"/>
  <c r="H167" i="4"/>
  <c r="H168" i="4"/>
  <c r="J168" i="4"/>
  <c r="J169" i="4"/>
  <c r="H169" i="4"/>
  <c r="J154" i="4"/>
  <c r="H154" i="4"/>
  <c r="J141" i="4"/>
  <c r="H141" i="4"/>
  <c r="H153" i="4"/>
  <c r="J153" i="4"/>
  <c r="H97" i="4"/>
  <c r="J97" i="4"/>
  <c r="V173" i="4"/>
  <c r="BJ103" i="4" l="1"/>
  <c r="BH103" i="4"/>
  <c r="BF103" i="4"/>
  <c r="BD103" i="4"/>
  <c r="BB103" i="4"/>
  <c r="AZ103" i="4"/>
  <c r="AX103" i="4"/>
  <c r="AV103" i="4"/>
  <c r="AT103" i="4"/>
  <c r="AR103" i="4"/>
  <c r="AP103" i="4"/>
  <c r="AN103" i="4"/>
  <c r="AL103" i="4"/>
  <c r="AJ103" i="4"/>
  <c r="AH103" i="4"/>
  <c r="AF103" i="4"/>
  <c r="AD103" i="4"/>
  <c r="AB103" i="4"/>
  <c r="Z103" i="4"/>
  <c r="X103" i="4"/>
  <c r="BJ137" i="4"/>
  <c r="BH137" i="4"/>
  <c r="BF137" i="4"/>
  <c r="BD137" i="4"/>
  <c r="BB137" i="4"/>
  <c r="AZ137" i="4"/>
  <c r="AX137" i="4"/>
  <c r="AV137" i="4"/>
  <c r="AT137" i="4"/>
  <c r="AR137" i="4"/>
  <c r="AP137" i="4"/>
  <c r="AN137" i="4"/>
  <c r="AL137" i="4"/>
  <c r="AJ137" i="4"/>
  <c r="AH137" i="4"/>
  <c r="AF137" i="4"/>
  <c r="AD137" i="4"/>
  <c r="AB137" i="4"/>
  <c r="Z137" i="4"/>
  <c r="X137" i="4"/>
  <c r="BJ46" i="4"/>
  <c r="BH46" i="4"/>
  <c r="BF46" i="4"/>
  <c r="BD46" i="4"/>
  <c r="BB46" i="4"/>
  <c r="AZ46" i="4"/>
  <c r="AX46" i="4"/>
  <c r="AV46" i="4"/>
  <c r="AT46" i="4"/>
  <c r="AR46" i="4"/>
  <c r="AP46" i="4"/>
  <c r="AN46" i="4"/>
  <c r="AL46" i="4"/>
  <c r="AJ46" i="4"/>
  <c r="AH46" i="4"/>
  <c r="AF46" i="4"/>
  <c r="AD46" i="4"/>
  <c r="AB46" i="4"/>
  <c r="Z46" i="4"/>
  <c r="X46" i="4"/>
  <c r="BJ120" i="4"/>
  <c r="BH120" i="4"/>
  <c r="BF120" i="4"/>
  <c r="BD120" i="4"/>
  <c r="BB120" i="4"/>
  <c r="AZ120" i="4"/>
  <c r="AX120" i="4"/>
  <c r="AV120" i="4"/>
  <c r="AT120" i="4"/>
  <c r="AR120" i="4"/>
  <c r="AP120" i="4"/>
  <c r="AN120" i="4"/>
  <c r="AL120" i="4"/>
  <c r="AJ120" i="4"/>
  <c r="AH120" i="4"/>
  <c r="AF120" i="4"/>
  <c r="AD120" i="4"/>
  <c r="AB120" i="4"/>
  <c r="Z120" i="4"/>
  <c r="X120" i="4"/>
  <c r="BJ130" i="4"/>
  <c r="BH130" i="4"/>
  <c r="BF130" i="4"/>
  <c r="BD130" i="4"/>
  <c r="BB130" i="4"/>
  <c r="AZ130" i="4"/>
  <c r="AX130" i="4"/>
  <c r="AV130" i="4"/>
  <c r="AT130" i="4"/>
  <c r="AR130" i="4"/>
  <c r="AP130" i="4"/>
  <c r="AN130" i="4"/>
  <c r="AL130" i="4"/>
  <c r="AJ130" i="4"/>
  <c r="AH130" i="4"/>
  <c r="AF130" i="4"/>
  <c r="AD130" i="4"/>
  <c r="AB130" i="4"/>
  <c r="Z130" i="4"/>
  <c r="X130" i="4"/>
  <c r="BJ129" i="4"/>
  <c r="BH129" i="4"/>
  <c r="BF129" i="4"/>
  <c r="BD129" i="4"/>
  <c r="BB129" i="4"/>
  <c r="AZ129" i="4"/>
  <c r="AX129" i="4"/>
  <c r="AV129" i="4"/>
  <c r="AT129" i="4"/>
  <c r="AR129" i="4"/>
  <c r="AP129" i="4"/>
  <c r="AN129" i="4"/>
  <c r="AL129" i="4"/>
  <c r="AJ129" i="4"/>
  <c r="AH129" i="4"/>
  <c r="AF129" i="4"/>
  <c r="AD129" i="4"/>
  <c r="AB129" i="4"/>
  <c r="Z129" i="4"/>
  <c r="X129" i="4"/>
  <c r="BJ108" i="4"/>
  <c r="BH108" i="4"/>
  <c r="BF108" i="4"/>
  <c r="BD108" i="4"/>
  <c r="BB108" i="4"/>
  <c r="AZ108" i="4"/>
  <c r="AX108" i="4"/>
  <c r="AV108" i="4"/>
  <c r="AT108" i="4"/>
  <c r="AR108" i="4"/>
  <c r="AP108" i="4"/>
  <c r="AN108" i="4"/>
  <c r="AL108" i="4"/>
  <c r="AJ108" i="4"/>
  <c r="AH108" i="4"/>
  <c r="AF108" i="4"/>
  <c r="AD108" i="4"/>
  <c r="AB108" i="4"/>
  <c r="Z108" i="4"/>
  <c r="X108" i="4"/>
  <c r="Z172" i="4"/>
  <c r="X172" i="4"/>
  <c r="Z171" i="4"/>
  <c r="X171" i="4"/>
  <c r="Z170" i="4"/>
  <c r="X170" i="4"/>
  <c r="Z152" i="4"/>
  <c r="X152" i="4"/>
  <c r="Z151" i="4"/>
  <c r="X151" i="4"/>
  <c r="Z143" i="4"/>
  <c r="X143" i="4"/>
  <c r="Z110" i="4"/>
  <c r="X110" i="4"/>
  <c r="Z114" i="4"/>
  <c r="X114" i="4"/>
  <c r="Z57" i="4"/>
  <c r="X57" i="4"/>
  <c r="Z161" i="4"/>
  <c r="X161" i="4"/>
  <c r="Z160" i="4"/>
  <c r="X160" i="4"/>
  <c r="Z162" i="4"/>
  <c r="X162" i="4"/>
  <c r="Z159" i="4"/>
  <c r="X159" i="4"/>
  <c r="Z158" i="4"/>
  <c r="X158" i="4"/>
  <c r="Z150" i="4"/>
  <c r="X150" i="4"/>
  <c r="Z157" i="4"/>
  <c r="X157" i="4"/>
  <c r="Z98" i="4"/>
  <c r="X98" i="4"/>
  <c r="Z147" i="4"/>
  <c r="X147" i="4"/>
  <c r="Z149" i="4"/>
  <c r="X149" i="4"/>
  <c r="Z145" i="4"/>
  <c r="X145" i="4"/>
  <c r="Z144" i="4"/>
  <c r="X144" i="4"/>
  <c r="Z142" i="4"/>
  <c r="X142" i="4"/>
  <c r="Z140" i="4"/>
  <c r="X140" i="4"/>
  <c r="Z139" i="4"/>
  <c r="X139" i="4"/>
  <c r="Z136" i="4"/>
  <c r="X136" i="4"/>
  <c r="Z135" i="4"/>
  <c r="X135" i="4"/>
  <c r="Z133" i="4"/>
  <c r="X133" i="4"/>
  <c r="Z132" i="4"/>
  <c r="X132" i="4"/>
  <c r="Z131" i="4"/>
  <c r="X131" i="4"/>
  <c r="Z128" i="4"/>
  <c r="X128" i="4"/>
  <c r="Z127" i="4"/>
  <c r="X127" i="4"/>
  <c r="Z125" i="4"/>
  <c r="X125" i="4"/>
  <c r="Z74" i="4"/>
  <c r="X74" i="4"/>
  <c r="Z123" i="4"/>
  <c r="X123" i="4"/>
  <c r="Z122" i="4"/>
  <c r="X122" i="4"/>
  <c r="Z121" i="4"/>
  <c r="X121" i="4"/>
  <c r="Z116" i="4"/>
  <c r="X116" i="4"/>
  <c r="Z115" i="4"/>
  <c r="X115" i="4"/>
  <c r="Z124" i="4"/>
  <c r="X124" i="4"/>
  <c r="Z119" i="4"/>
  <c r="X119" i="4"/>
  <c r="Z113" i="4"/>
  <c r="X113" i="4"/>
  <c r="Z117" i="4"/>
  <c r="X117" i="4"/>
  <c r="Z101" i="4"/>
  <c r="X101" i="4"/>
  <c r="Z99" i="4"/>
  <c r="X99" i="4"/>
  <c r="Z112" i="4"/>
  <c r="X112" i="4"/>
  <c r="Z118" i="4"/>
  <c r="X118" i="4"/>
  <c r="Z146" i="4"/>
  <c r="X146" i="4"/>
  <c r="Z83" i="4"/>
  <c r="X83" i="4"/>
  <c r="Z134" i="4"/>
  <c r="X134" i="4"/>
  <c r="Z109" i="4"/>
  <c r="X109" i="4"/>
  <c r="Z73" i="4"/>
  <c r="X73" i="4"/>
  <c r="Z107" i="4"/>
  <c r="X107" i="4"/>
  <c r="Z91" i="4"/>
  <c r="X91" i="4"/>
  <c r="Z104" i="4"/>
  <c r="X104" i="4"/>
  <c r="Z79" i="4"/>
  <c r="X79" i="4"/>
  <c r="Z105" i="4"/>
  <c r="X105" i="4"/>
  <c r="Z71" i="4"/>
  <c r="X71" i="4"/>
  <c r="Z106" i="4"/>
  <c r="X106" i="4"/>
  <c r="Z102" i="4"/>
  <c r="X102" i="4"/>
  <c r="Z63" i="4"/>
  <c r="X63" i="4"/>
  <c r="Z100" i="4"/>
  <c r="X100" i="4"/>
  <c r="Z42" i="4"/>
  <c r="X42" i="4"/>
  <c r="Z86" i="4"/>
  <c r="X86" i="4"/>
  <c r="Z94" i="4"/>
  <c r="X94" i="4"/>
  <c r="Z96" i="4"/>
  <c r="X96" i="4"/>
  <c r="Z95" i="4"/>
  <c r="X95" i="4"/>
  <c r="Z48" i="4"/>
  <c r="X48" i="4"/>
  <c r="Z111" i="4"/>
  <c r="X111" i="4"/>
  <c r="Z41" i="4"/>
  <c r="X41" i="4"/>
  <c r="Z93" i="4"/>
  <c r="X93" i="4"/>
  <c r="Z66" i="4"/>
  <c r="X66" i="4"/>
  <c r="Z88" i="4"/>
  <c r="X88" i="4"/>
  <c r="Z92" i="4"/>
  <c r="X92" i="4"/>
  <c r="Z70" i="4"/>
  <c r="X70" i="4"/>
  <c r="Z62" i="4"/>
  <c r="X62" i="4"/>
  <c r="Z85" i="4"/>
  <c r="X85" i="4"/>
  <c r="Z78" i="4"/>
  <c r="X78" i="4"/>
  <c r="Z52" i="4"/>
  <c r="X52" i="4"/>
  <c r="Z81" i="4"/>
  <c r="X81" i="4"/>
  <c r="Z84" i="4"/>
  <c r="X84" i="4"/>
  <c r="Z76" i="4"/>
  <c r="X76" i="4"/>
  <c r="Z56" i="4"/>
  <c r="X56" i="4"/>
  <c r="Z82" i="4"/>
  <c r="X82" i="4"/>
  <c r="Z89" i="4"/>
  <c r="X89" i="4"/>
  <c r="Z69" i="4"/>
  <c r="X69" i="4"/>
  <c r="Z67" i="4"/>
  <c r="X67" i="4"/>
  <c r="Z87" i="4"/>
  <c r="X87" i="4"/>
  <c r="Z75" i="4"/>
  <c r="X75" i="4"/>
  <c r="Z90" i="4"/>
  <c r="X90" i="4"/>
  <c r="Z156" i="4"/>
  <c r="X156" i="4"/>
  <c r="Z51" i="4"/>
  <c r="X51" i="4"/>
  <c r="Z49" i="4"/>
  <c r="X49" i="4"/>
  <c r="Z54" i="4"/>
  <c r="X54" i="4"/>
  <c r="Z68" i="4"/>
  <c r="X68" i="4"/>
  <c r="Z72" i="4"/>
  <c r="X72" i="4"/>
  <c r="Z45" i="4"/>
  <c r="X45" i="4"/>
  <c r="Z77" i="4"/>
  <c r="X77" i="4"/>
  <c r="Z58" i="4"/>
  <c r="X58" i="4"/>
  <c r="Z61" i="4"/>
  <c r="X61" i="4"/>
  <c r="Z60" i="4"/>
  <c r="X60" i="4"/>
  <c r="Z55" i="4"/>
  <c r="X55" i="4"/>
  <c r="Z59" i="4"/>
  <c r="X59" i="4"/>
  <c r="Z37" i="4"/>
  <c r="X37" i="4"/>
  <c r="Z38" i="4"/>
  <c r="X38" i="4"/>
  <c r="Z44" i="4"/>
  <c r="X44" i="4"/>
  <c r="Z47" i="4"/>
  <c r="X47" i="4"/>
  <c r="Z50" i="4"/>
  <c r="X50" i="4"/>
  <c r="Z65" i="4"/>
  <c r="X65" i="4"/>
  <c r="Z34" i="4"/>
  <c r="X34" i="4"/>
  <c r="Z27" i="4"/>
  <c r="X27" i="4"/>
  <c r="Z39" i="4"/>
  <c r="X39" i="4"/>
  <c r="Z35" i="4"/>
  <c r="X35" i="4"/>
  <c r="Z53" i="4"/>
  <c r="X53" i="4"/>
  <c r="Z33" i="4"/>
  <c r="X33" i="4"/>
  <c r="Z64" i="4"/>
  <c r="X64" i="4"/>
  <c r="Z43" i="4"/>
  <c r="X43" i="4"/>
  <c r="Z40" i="4"/>
  <c r="X40" i="4"/>
  <c r="Z36" i="4"/>
  <c r="X36" i="4"/>
  <c r="Z26" i="4"/>
  <c r="X26" i="4"/>
  <c r="Z29" i="4"/>
  <c r="X29" i="4"/>
  <c r="Z32" i="4"/>
  <c r="X32" i="4"/>
  <c r="Z25" i="4"/>
  <c r="Z28" i="4"/>
  <c r="X28" i="4"/>
  <c r="Z31" i="4"/>
  <c r="X31" i="4"/>
  <c r="Z16" i="4"/>
  <c r="X16" i="4"/>
  <c r="Z23" i="4"/>
  <c r="X23" i="4"/>
  <c r="Z17" i="4"/>
  <c r="Z30" i="4"/>
  <c r="X30" i="4"/>
  <c r="Z18" i="4"/>
  <c r="X18" i="4"/>
  <c r="Z24" i="4"/>
  <c r="X24" i="4"/>
  <c r="Z20" i="4"/>
  <c r="X20" i="4"/>
  <c r="Z21" i="4"/>
  <c r="X21" i="4"/>
  <c r="Z15" i="4"/>
  <c r="Z19" i="4"/>
  <c r="X19" i="4"/>
  <c r="Z22" i="4"/>
  <c r="X22" i="4"/>
  <c r="Z14" i="4"/>
  <c r="X14" i="4"/>
  <c r="Z13" i="4"/>
  <c r="X13" i="4"/>
  <c r="Z12" i="4"/>
  <c r="X12" i="4"/>
  <c r="Z11" i="4"/>
  <c r="X11" i="4"/>
  <c r="Z10" i="4"/>
  <c r="X10" i="4"/>
  <c r="Z9" i="4"/>
  <c r="X9" i="4"/>
  <c r="AB38" i="4"/>
  <c r="AB172" i="4"/>
  <c r="AB171" i="4"/>
  <c r="AB170" i="4"/>
  <c r="AB152" i="4"/>
  <c r="AB151" i="4"/>
  <c r="AB143" i="4"/>
  <c r="AB110" i="4"/>
  <c r="AB114" i="4"/>
  <c r="AB57" i="4"/>
  <c r="AB93" i="4"/>
  <c r="AB42" i="4"/>
  <c r="AB161" i="4"/>
  <c r="AB160" i="4"/>
  <c r="AB162" i="4"/>
  <c r="AB159" i="4"/>
  <c r="AB158" i="4"/>
  <c r="AB150" i="4"/>
  <c r="AB157" i="4"/>
  <c r="AB98" i="4"/>
  <c r="AB147" i="4"/>
  <c r="AB149" i="4"/>
  <c r="AB145" i="4"/>
  <c r="AB144" i="4"/>
  <c r="AB142" i="4"/>
  <c r="AB140" i="4"/>
  <c r="AB139" i="4"/>
  <c r="AB136" i="4"/>
  <c r="AB135" i="4"/>
  <c r="AB133" i="4"/>
  <c r="AB132" i="4"/>
  <c r="AB131" i="4"/>
  <c r="AB128" i="4"/>
  <c r="AB127" i="4"/>
  <c r="AB125" i="4"/>
  <c r="AB74" i="4"/>
  <c r="AB123" i="4"/>
  <c r="AB122" i="4"/>
  <c r="AB121" i="4"/>
  <c r="AB116" i="4"/>
  <c r="AB115" i="4"/>
  <c r="AB124" i="4"/>
  <c r="AB119" i="4"/>
  <c r="AB113" i="4"/>
  <c r="AB117" i="4"/>
  <c r="AB101" i="4"/>
  <c r="AB99" i="4"/>
  <c r="AB102" i="4"/>
  <c r="AB112" i="4"/>
  <c r="AB118" i="4"/>
  <c r="AB146" i="4"/>
  <c r="AB83" i="4"/>
  <c r="AB134" i="4"/>
  <c r="AB109" i="4"/>
  <c r="AB73" i="4"/>
  <c r="AB107" i="4"/>
  <c r="AB91" i="4"/>
  <c r="AB104" i="4"/>
  <c r="AB79" i="4"/>
  <c r="AB105" i="4"/>
  <c r="AB71" i="4"/>
  <c r="AB106" i="4"/>
  <c r="AB63" i="4"/>
  <c r="AB100" i="4"/>
  <c r="AB86" i="4"/>
  <c r="AB94" i="4"/>
  <c r="AB96" i="4"/>
  <c r="AB95" i="4"/>
  <c r="AB48" i="4"/>
  <c r="AB111" i="4"/>
  <c r="AB41" i="4"/>
  <c r="AB66" i="4"/>
  <c r="AB88" i="4"/>
  <c r="AB92" i="4"/>
  <c r="AB70" i="4"/>
  <c r="AB62" i="4"/>
  <c r="AB85" i="4"/>
  <c r="AB78" i="4"/>
  <c r="AB52" i="4"/>
  <c r="AB81" i="4"/>
  <c r="AB84" i="4"/>
  <c r="AB76" i="4"/>
  <c r="AB56" i="4"/>
  <c r="AB82" i="4"/>
  <c r="AB69" i="4"/>
  <c r="AB67" i="4"/>
  <c r="AB87" i="4"/>
  <c r="AB90" i="4"/>
  <c r="AB156" i="4"/>
  <c r="AB51" i="4"/>
  <c r="AB89" i="4"/>
  <c r="AB49" i="4"/>
  <c r="AB68" i="4"/>
  <c r="AB72" i="4"/>
  <c r="AB45" i="4"/>
  <c r="AB77" i="4"/>
  <c r="AB58" i="4"/>
  <c r="AB61" i="4"/>
  <c r="AB60" i="4"/>
  <c r="AB75" i="4"/>
  <c r="AB55" i="4"/>
  <c r="AB37" i="4"/>
  <c r="AB44" i="4"/>
  <c r="AB65" i="4"/>
  <c r="AB34" i="4"/>
  <c r="AB35" i="4"/>
  <c r="AB50" i="4"/>
  <c r="AB59" i="4"/>
  <c r="AB27" i="4"/>
  <c r="AB39" i="4"/>
  <c r="AB53" i="4"/>
  <c r="AB33" i="4"/>
  <c r="AB26" i="4"/>
  <c r="AB64" i="4"/>
  <c r="AB47" i="4"/>
  <c r="AB29" i="4"/>
  <c r="AB43" i="4"/>
  <c r="AB40" i="4"/>
  <c r="AB32" i="4"/>
  <c r="AB36" i="4"/>
  <c r="AB28" i="4"/>
  <c r="AB31" i="4"/>
  <c r="AB25" i="4"/>
  <c r="AB16" i="4"/>
  <c r="AB17" i="4"/>
  <c r="AB30" i="4"/>
  <c r="AB24" i="4"/>
  <c r="AB18" i="4"/>
  <c r="AB15" i="4"/>
  <c r="AB21" i="4"/>
  <c r="AB20" i="4"/>
  <c r="AB19" i="4"/>
  <c r="AB22" i="4"/>
  <c r="AB14" i="4"/>
  <c r="AB13" i="4"/>
  <c r="AB12" i="4"/>
  <c r="AB11" i="4"/>
  <c r="AB9" i="4"/>
  <c r="AA173" i="4"/>
  <c r="AB173" i="4" s="1"/>
  <c r="BJ51" i="4"/>
  <c r="BH51" i="4"/>
  <c r="BF51" i="4"/>
  <c r="BD51" i="4"/>
  <c r="BB51" i="4"/>
  <c r="AZ51" i="4"/>
  <c r="AX51" i="4"/>
  <c r="AV51" i="4"/>
  <c r="AT51" i="4"/>
  <c r="AR51" i="4"/>
  <c r="AP51" i="4"/>
  <c r="AN51" i="4"/>
  <c r="AL51" i="4"/>
  <c r="AJ51" i="4"/>
  <c r="AH51" i="4"/>
  <c r="AF51" i="4"/>
  <c r="BJ52" i="4"/>
  <c r="BH52" i="4"/>
  <c r="BF52" i="4"/>
  <c r="BD52" i="4"/>
  <c r="BB52" i="4"/>
  <c r="AZ52" i="4"/>
  <c r="AX52" i="4"/>
  <c r="AV52" i="4"/>
  <c r="AT52" i="4"/>
  <c r="AR52" i="4"/>
  <c r="AP52" i="4"/>
  <c r="AN52" i="4"/>
  <c r="AL52" i="4"/>
  <c r="AJ52" i="4"/>
  <c r="AH52" i="4"/>
  <c r="AF52" i="4"/>
  <c r="BJ94" i="4"/>
  <c r="BH94" i="4"/>
  <c r="BF94" i="4"/>
  <c r="BD94" i="4"/>
  <c r="BB94" i="4"/>
  <c r="AZ94" i="4"/>
  <c r="AX94" i="4"/>
  <c r="AV94" i="4"/>
  <c r="AT94" i="4"/>
  <c r="AR94" i="4"/>
  <c r="AP94" i="4"/>
  <c r="AN94" i="4"/>
  <c r="AL94" i="4"/>
  <c r="AJ94" i="4"/>
  <c r="AH94" i="4"/>
  <c r="AF94" i="4"/>
  <c r="BJ99" i="4"/>
  <c r="BH99" i="4"/>
  <c r="BF99" i="4"/>
  <c r="BD99" i="4"/>
  <c r="BB99" i="4"/>
  <c r="AZ99" i="4"/>
  <c r="AX99" i="4"/>
  <c r="AV99" i="4"/>
  <c r="AT99" i="4"/>
  <c r="AR99" i="4"/>
  <c r="AP99" i="4"/>
  <c r="AN99" i="4"/>
  <c r="AL99" i="4"/>
  <c r="AJ99" i="4"/>
  <c r="AH99" i="4"/>
  <c r="AF99" i="4"/>
  <c r="BJ98" i="4"/>
  <c r="BH98" i="4"/>
  <c r="BF98" i="4"/>
  <c r="BD98" i="4"/>
  <c r="BB98" i="4"/>
  <c r="AZ98" i="4"/>
  <c r="AX98" i="4"/>
  <c r="AV98" i="4"/>
  <c r="AT98" i="4"/>
  <c r="AR98" i="4"/>
  <c r="AP98" i="4"/>
  <c r="AN98" i="4"/>
  <c r="AL98" i="4"/>
  <c r="AJ98" i="4"/>
  <c r="AH98" i="4"/>
  <c r="AF98" i="4"/>
  <c r="BJ147" i="4"/>
  <c r="BH147" i="4"/>
  <c r="BF147" i="4"/>
  <c r="BD147" i="4"/>
  <c r="BB147" i="4"/>
  <c r="AZ147" i="4"/>
  <c r="AX147" i="4"/>
  <c r="AV147" i="4"/>
  <c r="AT147" i="4"/>
  <c r="AR147" i="4"/>
  <c r="AP147" i="4"/>
  <c r="AN147" i="4"/>
  <c r="AL147" i="4"/>
  <c r="AJ147" i="4"/>
  <c r="AH147" i="4"/>
  <c r="AF147" i="4"/>
  <c r="BJ172" i="4"/>
  <c r="BH172" i="4"/>
  <c r="BF172" i="4"/>
  <c r="BD172" i="4"/>
  <c r="BB172" i="4"/>
  <c r="AZ172" i="4"/>
  <c r="AX172" i="4"/>
  <c r="AV172" i="4"/>
  <c r="AT172" i="4"/>
  <c r="AR172" i="4"/>
  <c r="AP172" i="4"/>
  <c r="AN172" i="4"/>
  <c r="AL172" i="4"/>
  <c r="AJ172" i="4"/>
  <c r="AH172" i="4"/>
  <c r="AF172" i="4"/>
  <c r="AD172" i="4"/>
  <c r="BJ171" i="4"/>
  <c r="BH171" i="4"/>
  <c r="BF171" i="4"/>
  <c r="BD171" i="4"/>
  <c r="BB171" i="4"/>
  <c r="AZ171" i="4"/>
  <c r="AX171" i="4"/>
  <c r="AV171" i="4"/>
  <c r="AT171" i="4"/>
  <c r="AR171" i="4"/>
  <c r="AP171" i="4"/>
  <c r="AN171" i="4"/>
  <c r="AL171" i="4"/>
  <c r="AJ171" i="4"/>
  <c r="AH171" i="4"/>
  <c r="AF171" i="4"/>
  <c r="AD171" i="4"/>
  <c r="BJ170" i="4"/>
  <c r="BH170" i="4"/>
  <c r="BF170" i="4"/>
  <c r="BD170" i="4"/>
  <c r="BB170" i="4"/>
  <c r="AZ170" i="4"/>
  <c r="AX170" i="4"/>
  <c r="AV170" i="4"/>
  <c r="AT170" i="4"/>
  <c r="AR170" i="4"/>
  <c r="AP170" i="4"/>
  <c r="AN170" i="4"/>
  <c r="AL170" i="4"/>
  <c r="AJ170" i="4"/>
  <c r="AH170" i="4"/>
  <c r="AF170" i="4"/>
  <c r="AD170" i="4"/>
  <c r="BJ152" i="4"/>
  <c r="BH152" i="4"/>
  <c r="BF152" i="4"/>
  <c r="BD152" i="4"/>
  <c r="BB152" i="4"/>
  <c r="AZ152" i="4"/>
  <c r="AX152" i="4"/>
  <c r="AV152" i="4"/>
  <c r="AT152" i="4"/>
  <c r="AR152" i="4"/>
  <c r="AP152" i="4"/>
  <c r="AN152" i="4"/>
  <c r="AL152" i="4"/>
  <c r="AJ152" i="4"/>
  <c r="AH152" i="4"/>
  <c r="AF152" i="4"/>
  <c r="AD152" i="4"/>
  <c r="BJ151" i="4"/>
  <c r="BH151" i="4"/>
  <c r="BF151" i="4"/>
  <c r="BD151" i="4"/>
  <c r="BB151" i="4"/>
  <c r="AZ151" i="4"/>
  <c r="AX151" i="4"/>
  <c r="AV151" i="4"/>
  <c r="AT151" i="4"/>
  <c r="AR151" i="4"/>
  <c r="AP151" i="4"/>
  <c r="AN151" i="4"/>
  <c r="AL151" i="4"/>
  <c r="AJ151" i="4"/>
  <c r="AH151" i="4"/>
  <c r="AF151" i="4"/>
  <c r="AD151" i="4"/>
  <c r="BJ143" i="4"/>
  <c r="BH143" i="4"/>
  <c r="BF143" i="4"/>
  <c r="BD143" i="4"/>
  <c r="BB143" i="4"/>
  <c r="AZ143" i="4"/>
  <c r="AX143" i="4"/>
  <c r="AV143" i="4"/>
  <c r="AT143" i="4"/>
  <c r="AR143" i="4"/>
  <c r="AP143" i="4"/>
  <c r="AN143" i="4"/>
  <c r="AL143" i="4"/>
  <c r="AJ143" i="4"/>
  <c r="AH143" i="4"/>
  <c r="AF143" i="4"/>
  <c r="AD143" i="4"/>
  <c r="BJ110" i="4"/>
  <c r="BH110" i="4"/>
  <c r="BF110" i="4"/>
  <c r="BD110" i="4"/>
  <c r="BB110" i="4"/>
  <c r="AZ110" i="4"/>
  <c r="AX110" i="4"/>
  <c r="AV110" i="4"/>
  <c r="AT110" i="4"/>
  <c r="AR110" i="4"/>
  <c r="AP110" i="4"/>
  <c r="AN110" i="4"/>
  <c r="AL110" i="4"/>
  <c r="AJ110" i="4"/>
  <c r="AH110" i="4"/>
  <c r="AF110" i="4"/>
  <c r="AD110" i="4"/>
  <c r="BJ114" i="4"/>
  <c r="BH114" i="4"/>
  <c r="BF114" i="4"/>
  <c r="BD114" i="4"/>
  <c r="BB114" i="4"/>
  <c r="AZ114" i="4"/>
  <c r="AX114" i="4"/>
  <c r="AV114" i="4"/>
  <c r="AT114" i="4"/>
  <c r="AR114" i="4"/>
  <c r="AP114" i="4"/>
  <c r="AN114" i="4"/>
  <c r="AL114" i="4"/>
  <c r="AJ114" i="4"/>
  <c r="AH114" i="4"/>
  <c r="AF114" i="4"/>
  <c r="AD114" i="4"/>
  <c r="BJ57" i="4"/>
  <c r="BH57" i="4"/>
  <c r="BF57" i="4"/>
  <c r="BD57" i="4"/>
  <c r="BB57" i="4"/>
  <c r="AZ57" i="4"/>
  <c r="AX57" i="4"/>
  <c r="AV57" i="4"/>
  <c r="AT57" i="4"/>
  <c r="AR57" i="4"/>
  <c r="AP57" i="4"/>
  <c r="AN57" i="4"/>
  <c r="AL57" i="4"/>
  <c r="AJ57" i="4"/>
  <c r="AH57" i="4"/>
  <c r="AF57" i="4"/>
  <c r="AD57" i="4"/>
  <c r="BJ93" i="4"/>
  <c r="BH93" i="4"/>
  <c r="BF93" i="4"/>
  <c r="BD93" i="4"/>
  <c r="BB93" i="4"/>
  <c r="AZ93" i="4"/>
  <c r="AX93" i="4"/>
  <c r="AV93" i="4"/>
  <c r="AT93" i="4"/>
  <c r="AR93" i="4"/>
  <c r="AP93" i="4"/>
  <c r="AN93" i="4"/>
  <c r="AL93" i="4"/>
  <c r="AJ93" i="4"/>
  <c r="AH93" i="4"/>
  <c r="AF93" i="4"/>
  <c r="AD93" i="4"/>
  <c r="AJ42" i="4"/>
  <c r="AH42" i="4"/>
  <c r="AF42" i="4"/>
  <c r="BJ42" i="4"/>
  <c r="BH42" i="4"/>
  <c r="BF42" i="4"/>
  <c r="BD42" i="4"/>
  <c r="BB42" i="4"/>
  <c r="AZ42" i="4"/>
  <c r="AX42" i="4"/>
  <c r="AV42" i="4"/>
  <c r="AT42" i="4"/>
  <c r="AR42" i="4"/>
  <c r="AP42" i="4"/>
  <c r="AN42" i="4"/>
  <c r="AL42" i="4"/>
  <c r="AD42" i="4"/>
  <c r="AD99" i="4"/>
  <c r="AD52" i="4"/>
  <c r="AD51" i="4"/>
  <c r="AD94" i="4"/>
  <c r="AD74" i="4"/>
  <c r="AD161" i="4"/>
  <c r="AD160" i="4"/>
  <c r="AD162" i="4"/>
  <c r="AD159" i="4"/>
  <c r="AD158" i="4"/>
  <c r="AD150" i="4"/>
  <c r="AD157" i="4"/>
  <c r="AD149" i="4"/>
  <c r="AD145" i="4"/>
  <c r="AD144" i="4"/>
  <c r="AD142" i="4"/>
  <c r="AD140" i="4"/>
  <c r="AD139" i="4"/>
  <c r="AD136" i="4"/>
  <c r="AD135" i="4"/>
  <c r="AD133" i="4"/>
  <c r="AD132" i="4"/>
  <c r="AD131" i="4"/>
  <c r="AD128" i="4"/>
  <c r="AD127" i="4"/>
  <c r="AD125" i="4"/>
  <c r="AD123" i="4"/>
  <c r="AD122" i="4"/>
  <c r="AD121" i="4"/>
  <c r="AD116" i="4"/>
  <c r="AD115" i="4"/>
  <c r="AD101" i="4"/>
  <c r="AD124" i="4"/>
  <c r="AD119" i="4"/>
  <c r="AD113" i="4"/>
  <c r="AD117" i="4"/>
  <c r="AD102" i="4"/>
  <c r="AD112" i="4"/>
  <c r="AD118" i="4"/>
  <c r="AD146" i="4"/>
  <c r="AD83" i="4"/>
  <c r="AD134" i="4"/>
  <c r="AD109" i="4"/>
  <c r="AD73" i="4"/>
  <c r="AD71" i="4"/>
  <c r="AD107" i="4"/>
  <c r="AD63" i="4"/>
  <c r="AD91" i="4"/>
  <c r="AD104" i="4"/>
  <c r="AD79" i="4"/>
  <c r="AD105" i="4"/>
  <c r="AD106" i="4"/>
  <c r="AD100" i="4"/>
  <c r="AD78" i="4"/>
  <c r="AD86" i="4"/>
  <c r="AD96" i="4"/>
  <c r="AD95" i="4"/>
  <c r="AD48" i="4"/>
  <c r="AD111" i="4"/>
  <c r="AD41" i="4"/>
  <c r="AD66" i="4"/>
  <c r="AD88" i="4"/>
  <c r="AD92" i="4"/>
  <c r="AD70" i="4"/>
  <c r="AD62" i="4"/>
  <c r="AD85" i="4"/>
  <c r="AD81" i="4"/>
  <c r="AD84" i="4"/>
  <c r="AD76" i="4"/>
  <c r="AD56" i="4"/>
  <c r="AD82" i="4"/>
  <c r="AD69" i="4"/>
  <c r="AD54" i="4"/>
  <c r="AD67" i="4"/>
  <c r="AD87" i="4"/>
  <c r="AD90" i="4"/>
  <c r="AD156" i="4"/>
  <c r="AD89" i="4"/>
  <c r="AD49" i="4"/>
  <c r="AD45" i="4"/>
  <c r="AD68" i="4"/>
  <c r="AD72" i="4"/>
  <c r="AD77" i="4"/>
  <c r="AD58" i="4"/>
  <c r="AD61" i="4"/>
  <c r="AD37" i="4"/>
  <c r="AD60" i="4"/>
  <c r="AD44" i="4"/>
  <c r="AD38" i="4"/>
  <c r="AD75" i="4"/>
  <c r="AD55" i="4"/>
  <c r="AD34" i="4"/>
  <c r="AD65" i="4"/>
  <c r="AD39" i="4"/>
  <c r="AD35" i="4"/>
  <c r="AD50" i="4"/>
  <c r="AD59" i="4"/>
  <c r="AD33" i="4"/>
  <c r="AD27" i="4"/>
  <c r="AD53" i="4"/>
  <c r="AD26" i="4"/>
  <c r="AD64" i="4"/>
  <c r="AD47" i="4"/>
  <c r="AD29" i="4"/>
  <c r="AD43" i="4"/>
  <c r="AD40" i="4"/>
  <c r="AD32" i="4"/>
  <c r="AD36" i="4"/>
  <c r="AD28" i="4"/>
  <c r="AD31" i="4"/>
  <c r="AD25" i="4"/>
  <c r="AD23" i="4"/>
  <c r="AD16" i="4"/>
  <c r="AD17" i="4"/>
  <c r="AD30" i="4"/>
  <c r="AD24" i="4"/>
  <c r="AD18" i="4"/>
  <c r="AD15" i="4"/>
  <c r="AD21" i="4"/>
  <c r="AD20" i="4"/>
  <c r="AD19" i="4"/>
  <c r="AD22" i="4"/>
  <c r="AD14" i="4"/>
  <c r="AD13" i="4"/>
  <c r="AD12" i="4"/>
  <c r="AD11" i="4"/>
  <c r="AD10" i="4"/>
  <c r="AD9" i="4"/>
  <c r="AC173" i="4"/>
  <c r="AD173" i="4" s="1"/>
  <c r="E3" i="6"/>
  <c r="E4" i="6" s="1"/>
  <c r="E5" i="6" s="1"/>
  <c r="E6" i="6" s="1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E48" i="6" s="1"/>
  <c r="E49" i="6" s="1"/>
  <c r="E50" i="6" s="1"/>
  <c r="E51" i="6" s="1"/>
  <c r="E52" i="6" s="1"/>
  <c r="E53" i="6" s="1"/>
  <c r="E54" i="6" s="1"/>
  <c r="E55" i="6" s="1"/>
  <c r="E56" i="6" s="1"/>
  <c r="E57" i="6" s="1"/>
  <c r="E58" i="6" s="1"/>
  <c r="E59" i="6" s="1"/>
  <c r="E60" i="6" s="1"/>
  <c r="E61" i="6" s="1"/>
  <c r="E62" i="6" s="1"/>
  <c r="E63" i="6" s="1"/>
  <c r="E64" i="6" s="1"/>
  <c r="E65" i="6" s="1"/>
  <c r="E66" i="6" s="1"/>
  <c r="E67" i="6" s="1"/>
  <c r="E68" i="6" s="1"/>
  <c r="E69" i="6" s="1"/>
  <c r="E70" i="6" s="1"/>
  <c r="E71" i="6" s="1"/>
  <c r="E72" i="6" s="1"/>
  <c r="E73" i="6" s="1"/>
  <c r="E74" i="6" s="1"/>
  <c r="E75" i="6" s="1"/>
  <c r="E76" i="6" s="1"/>
  <c r="E77" i="6" s="1"/>
  <c r="E78" i="6" s="1"/>
  <c r="E79" i="6" s="1"/>
  <c r="E80" i="6" s="1"/>
  <c r="E81" i="6" s="1"/>
  <c r="E82" i="6" s="1"/>
  <c r="E83" i="6" s="1"/>
  <c r="E84" i="6" s="1"/>
  <c r="E85" i="6" s="1"/>
  <c r="E86" i="6" s="1"/>
  <c r="E87" i="6" s="1"/>
  <c r="E88" i="6" s="1"/>
  <c r="E89" i="6" s="1"/>
  <c r="E90" i="6" s="1"/>
  <c r="E91" i="6" s="1"/>
  <c r="E92" i="6" s="1"/>
  <c r="E93" i="6" s="1"/>
  <c r="E94" i="6" s="1"/>
  <c r="E95" i="6" s="1"/>
  <c r="E96" i="6" s="1"/>
  <c r="E97" i="6" s="1"/>
  <c r="E98" i="6" s="1"/>
  <c r="E99" i="6" s="1"/>
  <c r="E100" i="6" s="1"/>
  <c r="E101" i="6" s="1"/>
  <c r="E102" i="6" s="1"/>
  <c r="E103" i="6" s="1"/>
  <c r="E104" i="6" s="1"/>
  <c r="E105" i="6" s="1"/>
  <c r="E106" i="6" s="1"/>
  <c r="E107" i="6" s="1"/>
  <c r="E108" i="6" s="1"/>
  <c r="E109" i="6" s="1"/>
  <c r="E110" i="6" s="1"/>
  <c r="E111" i="6" s="1"/>
  <c r="E112" i="6" s="1"/>
  <c r="E113" i="6" s="1"/>
  <c r="E114" i="6" s="1"/>
  <c r="E115" i="6" s="1"/>
  <c r="E116" i="6" s="1"/>
  <c r="E117" i="6" s="1"/>
  <c r="E118" i="6" s="1"/>
  <c r="E119" i="6" s="1"/>
  <c r="E120" i="6" s="1"/>
  <c r="E121" i="6" s="1"/>
  <c r="E122" i="6" s="1"/>
  <c r="E123" i="6" s="1"/>
  <c r="E124" i="6" s="1"/>
  <c r="E125" i="6" s="1"/>
  <c r="E126" i="6" s="1"/>
  <c r="E127" i="6" s="1"/>
  <c r="E128" i="6" s="1"/>
  <c r="E2" i="6"/>
  <c r="D1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AJ140" i="4"/>
  <c r="AJ136" i="4"/>
  <c r="AJ107" i="4"/>
  <c r="AJ74" i="4"/>
  <c r="AJ161" i="4"/>
  <c r="AJ160" i="4"/>
  <c r="AJ123" i="4"/>
  <c r="AJ162" i="4"/>
  <c r="AJ159" i="4"/>
  <c r="AJ158" i="4"/>
  <c r="AJ116" i="4"/>
  <c r="AJ150" i="4"/>
  <c r="AJ157" i="4"/>
  <c r="AJ149" i="4"/>
  <c r="AJ145" i="4"/>
  <c r="AJ142" i="4"/>
  <c r="AJ139" i="4"/>
  <c r="AJ109" i="4"/>
  <c r="AJ113" i="4"/>
  <c r="AJ135" i="4"/>
  <c r="AJ79" i="4"/>
  <c r="AJ133" i="4"/>
  <c r="AJ132" i="4"/>
  <c r="AJ131" i="4"/>
  <c r="AJ144" i="4"/>
  <c r="AJ128" i="4"/>
  <c r="AJ127" i="4"/>
  <c r="AJ125" i="4"/>
  <c r="AJ122" i="4"/>
  <c r="AJ115" i="4"/>
  <c r="AJ83" i="4"/>
  <c r="AJ124" i="4"/>
  <c r="AJ119" i="4"/>
  <c r="AJ121" i="4"/>
  <c r="AJ117" i="4"/>
  <c r="AJ71" i="4"/>
  <c r="AJ91" i="4"/>
  <c r="AJ112" i="4"/>
  <c r="AJ102" i="4"/>
  <c r="AJ118" i="4"/>
  <c r="AJ146" i="4"/>
  <c r="AJ134" i="4"/>
  <c r="AJ73" i="4"/>
  <c r="AJ63" i="4"/>
  <c r="AJ101" i="4"/>
  <c r="AJ78" i="4"/>
  <c r="AJ104" i="4"/>
  <c r="AJ105" i="4"/>
  <c r="AJ100" i="4"/>
  <c r="AJ106" i="4"/>
  <c r="AJ86" i="4"/>
  <c r="AJ69" i="4"/>
  <c r="AJ96" i="4"/>
  <c r="AJ95" i="4"/>
  <c r="AJ48" i="4"/>
  <c r="AJ92" i="4"/>
  <c r="AJ88" i="4"/>
  <c r="AJ85" i="4"/>
  <c r="AJ56" i="4"/>
  <c r="AJ41" i="4"/>
  <c r="AJ84" i="4"/>
  <c r="AJ90" i="4"/>
  <c r="AJ81" i="4"/>
  <c r="AJ70" i="4"/>
  <c r="AJ62" i="4"/>
  <c r="AJ66" i="4"/>
  <c r="AJ82" i="4"/>
  <c r="AJ111" i="4"/>
  <c r="AJ49" i="4"/>
  <c r="AJ67" i="4"/>
  <c r="AJ68" i="4"/>
  <c r="AJ45" i="4"/>
  <c r="AJ89" i="4"/>
  <c r="AJ61" i="4"/>
  <c r="AJ87" i="4"/>
  <c r="AJ72" i="4"/>
  <c r="AJ37" i="4"/>
  <c r="AJ60" i="4"/>
  <c r="AJ44" i="4"/>
  <c r="AJ38" i="4"/>
  <c r="AJ55" i="4"/>
  <c r="AJ54" i="4"/>
  <c r="AJ77" i="4"/>
  <c r="AJ65" i="4"/>
  <c r="AJ35" i="4"/>
  <c r="AJ156" i="4"/>
  <c r="AJ58" i="4"/>
  <c r="AJ75" i="4"/>
  <c r="AJ50" i="4"/>
  <c r="AJ34" i="4"/>
  <c r="AJ26" i="4"/>
  <c r="AJ53" i="4"/>
  <c r="AJ76" i="4"/>
  <c r="AJ32" i="4"/>
  <c r="AJ27" i="4"/>
  <c r="AJ33" i="4"/>
  <c r="AJ16" i="4"/>
  <c r="AJ29" i="4"/>
  <c r="AJ47" i="4"/>
  <c r="AJ20" i="4"/>
  <c r="AJ43" i="4"/>
  <c r="AJ40" i="4"/>
  <c r="AJ28" i="4"/>
  <c r="AJ39" i="4"/>
  <c r="AJ36" i="4"/>
  <c r="AJ31" i="4"/>
  <c r="AJ23" i="4"/>
  <c r="AJ59" i="4"/>
  <c r="AJ25" i="4"/>
  <c r="AJ64" i="4"/>
  <c r="AJ17" i="4"/>
  <c r="AJ30" i="4"/>
  <c r="AJ18" i="4"/>
  <c r="AJ24" i="4"/>
  <c r="AJ15" i="4"/>
  <c r="AJ22" i="4"/>
  <c r="AJ19" i="4"/>
  <c r="AJ21" i="4"/>
  <c r="AJ14" i="4"/>
  <c r="AJ12" i="4"/>
  <c r="AJ13" i="4"/>
  <c r="AJ11" i="4"/>
  <c r="AJ10" i="4"/>
  <c r="AJ9" i="4"/>
  <c r="AI173" i="4"/>
  <c r="AJ173" i="4" s="1"/>
  <c r="AH140" i="4"/>
  <c r="AF140" i="4"/>
  <c r="AH136" i="4"/>
  <c r="AF136" i="4"/>
  <c r="AH107" i="4"/>
  <c r="AF107" i="4"/>
  <c r="AH74" i="4"/>
  <c r="AF74" i="4"/>
  <c r="AH161" i="4"/>
  <c r="AF161" i="4"/>
  <c r="AH160" i="4"/>
  <c r="AF160" i="4"/>
  <c r="AH123" i="4"/>
  <c r="AF123" i="4"/>
  <c r="AH162" i="4"/>
  <c r="AF162" i="4"/>
  <c r="AH159" i="4"/>
  <c r="AF159" i="4"/>
  <c r="AH158" i="4"/>
  <c r="AF158" i="4"/>
  <c r="AH116" i="4"/>
  <c r="AF116" i="4"/>
  <c r="AH150" i="4"/>
  <c r="AF150" i="4"/>
  <c r="AH157" i="4"/>
  <c r="AF157" i="4"/>
  <c r="AH149" i="4"/>
  <c r="AF149" i="4"/>
  <c r="AH145" i="4"/>
  <c r="AF145" i="4"/>
  <c r="AH142" i="4"/>
  <c r="AF142" i="4"/>
  <c r="AH139" i="4"/>
  <c r="AF139" i="4"/>
  <c r="AH109" i="4"/>
  <c r="AF109" i="4"/>
  <c r="AH113" i="4"/>
  <c r="AF113" i="4"/>
  <c r="AH135" i="4"/>
  <c r="AF135" i="4"/>
  <c r="AH79" i="4"/>
  <c r="AF79" i="4"/>
  <c r="AH133" i="4"/>
  <c r="AF133" i="4"/>
  <c r="AH132" i="4"/>
  <c r="AF132" i="4"/>
  <c r="AH131" i="4"/>
  <c r="AF131" i="4"/>
  <c r="AH144" i="4"/>
  <c r="AF144" i="4"/>
  <c r="AH128" i="4"/>
  <c r="AF128" i="4"/>
  <c r="AH127" i="4"/>
  <c r="AF127" i="4"/>
  <c r="AH125" i="4"/>
  <c r="AF125" i="4"/>
  <c r="AH122" i="4"/>
  <c r="AF122" i="4"/>
  <c r="AH115" i="4"/>
  <c r="AF115" i="4"/>
  <c r="AH83" i="4"/>
  <c r="AF83" i="4"/>
  <c r="AH124" i="4"/>
  <c r="AF124" i="4"/>
  <c r="AH119" i="4"/>
  <c r="AF119" i="4"/>
  <c r="AH121" i="4"/>
  <c r="AF121" i="4"/>
  <c r="AH117" i="4"/>
  <c r="AF117" i="4"/>
  <c r="AH71" i="4"/>
  <c r="AF71" i="4"/>
  <c r="AH91" i="4"/>
  <c r="AF91" i="4"/>
  <c r="AH112" i="4"/>
  <c r="AF112" i="4"/>
  <c r="AH102" i="4"/>
  <c r="AF102" i="4"/>
  <c r="AH118" i="4"/>
  <c r="AF118" i="4"/>
  <c r="AH146" i="4"/>
  <c r="AF146" i="4"/>
  <c r="AH134" i="4"/>
  <c r="AF134" i="4"/>
  <c r="AH73" i="4"/>
  <c r="AF73" i="4"/>
  <c r="AH63" i="4"/>
  <c r="AF63" i="4"/>
  <c r="AH101" i="4"/>
  <c r="AF101" i="4"/>
  <c r="AH78" i="4"/>
  <c r="AF78" i="4"/>
  <c r="AF104" i="4"/>
  <c r="AH105" i="4"/>
  <c r="AF105" i="4"/>
  <c r="AF100" i="4"/>
  <c r="AH106" i="4"/>
  <c r="AF106" i="4"/>
  <c r="AF86" i="4"/>
  <c r="AH69" i="4"/>
  <c r="AF69" i="4"/>
  <c r="AH96" i="4"/>
  <c r="AF96" i="4"/>
  <c r="AH95" i="4"/>
  <c r="AF95" i="4"/>
  <c r="AH48" i="4"/>
  <c r="AF48" i="4"/>
  <c r="AH92" i="4"/>
  <c r="AF92" i="4"/>
  <c r="AH88" i="4"/>
  <c r="AF88" i="4"/>
  <c r="AH85" i="4"/>
  <c r="AF85" i="4"/>
  <c r="AH56" i="4"/>
  <c r="AF56" i="4"/>
  <c r="AH41" i="4"/>
  <c r="AF41" i="4"/>
  <c r="AH84" i="4"/>
  <c r="AF84" i="4"/>
  <c r="AH90" i="4"/>
  <c r="AF90" i="4"/>
  <c r="AH81" i="4"/>
  <c r="AF81" i="4"/>
  <c r="AF70" i="4"/>
  <c r="AH62" i="4"/>
  <c r="AF62" i="4"/>
  <c r="AH66" i="4"/>
  <c r="AF66" i="4"/>
  <c r="AH82" i="4"/>
  <c r="AF82" i="4"/>
  <c r="AH111" i="4"/>
  <c r="AF111" i="4"/>
  <c r="AF49" i="4"/>
  <c r="AH67" i="4"/>
  <c r="AF67" i="4"/>
  <c r="AF68" i="4"/>
  <c r="AH45" i="4"/>
  <c r="AF45" i="4"/>
  <c r="AH89" i="4"/>
  <c r="AF89" i="4"/>
  <c r="AH61" i="4"/>
  <c r="AF61" i="4"/>
  <c r="AH87" i="4"/>
  <c r="AF87" i="4"/>
  <c r="AH72" i="4"/>
  <c r="AF72" i="4"/>
  <c r="AH37" i="4"/>
  <c r="AF37" i="4"/>
  <c r="AF60" i="4"/>
  <c r="AH44" i="4"/>
  <c r="AF44" i="4"/>
  <c r="AH38" i="4"/>
  <c r="AF38" i="4"/>
  <c r="AH55" i="4"/>
  <c r="AF55" i="4"/>
  <c r="AH54" i="4"/>
  <c r="AF54" i="4"/>
  <c r="AH77" i="4"/>
  <c r="AF77" i="4"/>
  <c r="AH65" i="4"/>
  <c r="AF65" i="4"/>
  <c r="AH35" i="4"/>
  <c r="AF35" i="4"/>
  <c r="AH156" i="4"/>
  <c r="AF156" i="4"/>
  <c r="AH58" i="4"/>
  <c r="AF58" i="4"/>
  <c r="AH75" i="4"/>
  <c r="AF75" i="4"/>
  <c r="AF50" i="4"/>
  <c r="AH34" i="4"/>
  <c r="AF34" i="4"/>
  <c r="AH26" i="4"/>
  <c r="AF26" i="4"/>
  <c r="AH53" i="4"/>
  <c r="AF53" i="4"/>
  <c r="AH76" i="4"/>
  <c r="AF76" i="4"/>
  <c r="AH32" i="4"/>
  <c r="AF32" i="4"/>
  <c r="AH27" i="4"/>
  <c r="AF27" i="4"/>
  <c r="AH33" i="4"/>
  <c r="AF33" i="4"/>
  <c r="AH16" i="4"/>
  <c r="AF16" i="4"/>
  <c r="AH29" i="4"/>
  <c r="AF29" i="4"/>
  <c r="AH47" i="4"/>
  <c r="AF47" i="4"/>
  <c r="AH20" i="4"/>
  <c r="AH43" i="4"/>
  <c r="AF43" i="4"/>
  <c r="AH40" i="4"/>
  <c r="AF40" i="4"/>
  <c r="AH28" i="4"/>
  <c r="AF28" i="4"/>
  <c r="AH39" i="4"/>
  <c r="AF39" i="4"/>
  <c r="AH36" i="4"/>
  <c r="AF36" i="4"/>
  <c r="AH31" i="4"/>
  <c r="AF31" i="4"/>
  <c r="AH23" i="4"/>
  <c r="AF23" i="4"/>
  <c r="AH59" i="4"/>
  <c r="AF59" i="4"/>
  <c r="AH25" i="4"/>
  <c r="AF25" i="4"/>
  <c r="AH64" i="4"/>
  <c r="AF64" i="4"/>
  <c r="AH17" i="4"/>
  <c r="AF17" i="4"/>
  <c r="AH30" i="4"/>
  <c r="AF30" i="4"/>
  <c r="AH18" i="4"/>
  <c r="AH24" i="4"/>
  <c r="AF24" i="4"/>
  <c r="AH15" i="4"/>
  <c r="AF15" i="4"/>
  <c r="AH22" i="4"/>
  <c r="AF22" i="4"/>
  <c r="AH19" i="4"/>
  <c r="AF19" i="4"/>
  <c r="AH21" i="4"/>
  <c r="AF21" i="4"/>
  <c r="AH14" i="4"/>
  <c r="AF14" i="4"/>
  <c r="AH12" i="4"/>
  <c r="AH13" i="4"/>
  <c r="AF13" i="4"/>
  <c r="AH11" i="4"/>
  <c r="AF11" i="4"/>
  <c r="AH10" i="4"/>
  <c r="AH9" i="4"/>
  <c r="AF9" i="4"/>
  <c r="W173" i="4"/>
  <c r="Y173" i="4"/>
  <c r="Z173" i="4" s="1"/>
  <c r="BJ140" i="4"/>
  <c r="BH140" i="4"/>
  <c r="BF140" i="4"/>
  <c r="BD140" i="4"/>
  <c r="BB140" i="4"/>
  <c r="AZ140" i="4"/>
  <c r="AX140" i="4"/>
  <c r="AV140" i="4"/>
  <c r="AT140" i="4"/>
  <c r="AR140" i="4"/>
  <c r="AP140" i="4"/>
  <c r="AN140" i="4"/>
  <c r="AL140" i="4"/>
  <c r="BJ136" i="4"/>
  <c r="BH136" i="4"/>
  <c r="BF136" i="4"/>
  <c r="BD136" i="4"/>
  <c r="BB136" i="4"/>
  <c r="AZ136" i="4"/>
  <c r="AX136" i="4"/>
  <c r="AV136" i="4"/>
  <c r="AT136" i="4"/>
  <c r="AR136" i="4"/>
  <c r="AP136" i="4"/>
  <c r="AN136" i="4"/>
  <c r="AL136" i="4"/>
  <c r="BJ107" i="4"/>
  <c r="BH107" i="4"/>
  <c r="BF107" i="4"/>
  <c r="BD107" i="4"/>
  <c r="BB107" i="4"/>
  <c r="AZ107" i="4"/>
  <c r="AX107" i="4"/>
  <c r="AV107" i="4"/>
  <c r="AT107" i="4"/>
  <c r="AR107" i="4"/>
  <c r="AP107" i="4"/>
  <c r="AN107" i="4"/>
  <c r="AL107" i="4"/>
  <c r="AL139" i="4"/>
  <c r="AL69" i="4"/>
  <c r="AL161" i="4"/>
  <c r="AL162" i="4"/>
  <c r="AL159" i="4"/>
  <c r="AL116" i="4"/>
  <c r="AL145" i="4"/>
  <c r="AL109" i="4"/>
  <c r="AL133" i="4"/>
  <c r="AL131" i="4"/>
  <c r="AL115" i="4"/>
  <c r="AL124" i="4"/>
  <c r="AL146" i="4"/>
  <c r="AL73" i="4"/>
  <c r="AL104" i="4"/>
  <c r="AL100" i="4"/>
  <c r="AL56" i="4"/>
  <c r="AL95" i="4"/>
  <c r="AL92" i="4"/>
  <c r="AL37" i="4"/>
  <c r="AL41" i="4"/>
  <c r="AL70" i="4"/>
  <c r="AL49" i="4"/>
  <c r="AL44" i="4"/>
  <c r="AL89" i="4"/>
  <c r="AL54" i="4"/>
  <c r="AL35" i="4"/>
  <c r="AL50" i="4"/>
  <c r="AL75" i="4"/>
  <c r="AL76" i="4"/>
  <c r="AL32" i="4"/>
  <c r="AL27" i="4"/>
  <c r="AL43" i="4"/>
  <c r="AL23" i="4"/>
  <c r="AL25" i="4"/>
  <c r="AL17" i="4"/>
  <c r="AL15" i="4"/>
  <c r="AL19" i="4"/>
  <c r="AL14" i="4"/>
  <c r="AL10" i="4"/>
  <c r="AK173" i="4"/>
  <c r="I170" i="4" l="1"/>
  <c r="K170" i="4"/>
  <c r="L170" i="4" s="1"/>
  <c r="G170" i="4"/>
  <c r="G172" i="4"/>
  <c r="K172" i="4"/>
  <c r="L172" i="4" s="1"/>
  <c r="I172" i="4"/>
  <c r="I171" i="4"/>
  <c r="G171" i="4"/>
  <c r="K171" i="4"/>
  <c r="L171" i="4" s="1"/>
  <c r="I52" i="4"/>
  <c r="K52" i="4"/>
  <c r="G52" i="4"/>
  <c r="I93" i="4"/>
  <c r="G93" i="4"/>
  <c r="K93" i="4"/>
  <c r="L93" i="4" s="1"/>
  <c r="G94" i="4"/>
  <c r="I94" i="4"/>
  <c r="K94" i="4"/>
  <c r="G42" i="4"/>
  <c r="I42" i="4"/>
  <c r="K42" i="4"/>
  <c r="G107" i="4"/>
  <c r="K107" i="4"/>
  <c r="I107" i="4"/>
  <c r="I114" i="4"/>
  <c r="G114" i="4"/>
  <c r="K114" i="4"/>
  <c r="I143" i="4"/>
  <c r="K143" i="4"/>
  <c r="G143" i="4"/>
  <c r="K152" i="4"/>
  <c r="L152" i="4" s="1"/>
  <c r="G152" i="4"/>
  <c r="I152" i="4"/>
  <c r="I108" i="4"/>
  <c r="K108" i="4"/>
  <c r="L108" i="4" s="1"/>
  <c r="G108" i="4"/>
  <c r="K129" i="4"/>
  <c r="L129" i="4" s="1"/>
  <c r="I129" i="4"/>
  <c r="G129" i="4"/>
  <c r="I130" i="4"/>
  <c r="K130" i="4"/>
  <c r="L130" i="4" s="1"/>
  <c r="G130" i="4"/>
  <c r="I46" i="4"/>
  <c r="K46" i="4"/>
  <c r="L46" i="4" s="1"/>
  <c r="G46" i="4"/>
  <c r="I137" i="4"/>
  <c r="K137" i="4"/>
  <c r="L137" i="4" s="1"/>
  <c r="G137" i="4"/>
  <c r="G51" i="4"/>
  <c r="K51" i="4"/>
  <c r="I136" i="4"/>
  <c r="K136" i="4"/>
  <c r="L136" i="4" s="1"/>
  <c r="G136" i="4"/>
  <c r="G140" i="4"/>
  <c r="I140" i="4"/>
  <c r="K140" i="4"/>
  <c r="L140" i="4" s="1"/>
  <c r="G110" i="4"/>
  <c r="I110" i="4"/>
  <c r="K110" i="4"/>
  <c r="L110" i="4" s="1"/>
  <c r="G151" i="4"/>
  <c r="I151" i="4"/>
  <c r="K151" i="4"/>
  <c r="L151" i="4" s="1"/>
  <c r="I51" i="4"/>
  <c r="L51" i="4"/>
  <c r="L114" i="4"/>
  <c r="L52" i="4"/>
  <c r="L94" i="4"/>
  <c r="L42" i="4"/>
  <c r="L107" i="4"/>
  <c r="L143" i="4"/>
  <c r="X173" i="4"/>
  <c r="AL29" i="4"/>
  <c r="AL88" i="4"/>
  <c r="AL132" i="4"/>
  <c r="AL12" i="4"/>
  <c r="AL30" i="4"/>
  <c r="AL39" i="4"/>
  <c r="AL33" i="4"/>
  <c r="AL34" i="4"/>
  <c r="AL58" i="4"/>
  <c r="AL87" i="4"/>
  <c r="AL111" i="4"/>
  <c r="AL84" i="4"/>
  <c r="AL86" i="4"/>
  <c r="AL112" i="4"/>
  <c r="AL119" i="4"/>
  <c r="AL127" i="4"/>
  <c r="AL113" i="4"/>
  <c r="AL150" i="4"/>
  <c r="AL160" i="4"/>
  <c r="AL59" i="4"/>
  <c r="AL20" i="4"/>
  <c r="AL173" i="4"/>
  <c r="AL11" i="4"/>
  <c r="AL24" i="4"/>
  <c r="AL31" i="4"/>
  <c r="AL47" i="4"/>
  <c r="AL26" i="4"/>
  <c r="AL65" i="4"/>
  <c r="AL45" i="4"/>
  <c r="AL81" i="4"/>
  <c r="AL101" i="4"/>
  <c r="AL118" i="4"/>
  <c r="AL122" i="4"/>
  <c r="AL79" i="4"/>
  <c r="AL157" i="4"/>
  <c r="AL9" i="4"/>
  <c r="AL22" i="4"/>
  <c r="AL156" i="4"/>
  <c r="AL38" i="4"/>
  <c r="AL67" i="4"/>
  <c r="AL62" i="4"/>
  <c r="AL105" i="4"/>
  <c r="AL71" i="4"/>
  <c r="AL83" i="4"/>
  <c r="AL149" i="4"/>
  <c r="AL13" i="4"/>
  <c r="AL21" i="4"/>
  <c r="AL18" i="4"/>
  <c r="AL64" i="4"/>
  <c r="AL36" i="4"/>
  <c r="AL40" i="4"/>
  <c r="AL16" i="4"/>
  <c r="AL28" i="4"/>
  <c r="AL53" i="4"/>
  <c r="AL77" i="4"/>
  <c r="AL55" i="4"/>
  <c r="AL72" i="4"/>
  <c r="AL68" i="4"/>
  <c r="AL61" i="4"/>
  <c r="AL66" i="4"/>
  <c r="AL90" i="4"/>
  <c r="AL85" i="4"/>
  <c r="AL48" i="4"/>
  <c r="AL96" i="4"/>
  <c r="AL106" i="4"/>
  <c r="AL102" i="4"/>
  <c r="AL78" i="4"/>
  <c r="AL121" i="4"/>
  <c r="AL125" i="4"/>
  <c r="AL128" i="4"/>
  <c r="AL135" i="4"/>
  <c r="AL142" i="4"/>
  <c r="AL158" i="4"/>
  <c r="AL123" i="4"/>
  <c r="J171" i="4" l="1"/>
  <c r="H171" i="4"/>
  <c r="J170" i="4"/>
  <c r="H170" i="4"/>
  <c r="H172" i="4"/>
  <c r="J172" i="4"/>
  <c r="H51" i="4"/>
  <c r="J51" i="4"/>
  <c r="H46" i="4"/>
  <c r="J46" i="4"/>
  <c r="H108" i="4"/>
  <c r="J108" i="4"/>
  <c r="J152" i="4"/>
  <c r="H152" i="4"/>
  <c r="H93" i="4"/>
  <c r="J93" i="4"/>
  <c r="H110" i="4"/>
  <c r="J110" i="4"/>
  <c r="J140" i="4"/>
  <c r="H140" i="4"/>
  <c r="J137" i="4"/>
  <c r="H137" i="4"/>
  <c r="J129" i="4"/>
  <c r="H129" i="4"/>
  <c r="H94" i="4"/>
  <c r="J94" i="4"/>
  <c r="J151" i="4"/>
  <c r="H151" i="4"/>
  <c r="J136" i="4"/>
  <c r="H136" i="4"/>
  <c r="H130" i="4"/>
  <c r="J130" i="4"/>
  <c r="H143" i="4"/>
  <c r="J143" i="4"/>
  <c r="H114" i="4"/>
  <c r="J114" i="4"/>
  <c r="J42" i="4"/>
  <c r="H42" i="4"/>
  <c r="J107" i="4"/>
  <c r="H107" i="4"/>
  <c r="H52" i="4"/>
  <c r="J52" i="4"/>
  <c r="AN74" i="4"/>
  <c r="AN69" i="4"/>
  <c r="AN161" i="4"/>
  <c r="AN116" i="4"/>
  <c r="AN128" i="4"/>
  <c r="AN160" i="4"/>
  <c r="AN162" i="4"/>
  <c r="AN159" i="4"/>
  <c r="AN158" i="4"/>
  <c r="AN150" i="4"/>
  <c r="AN157" i="4"/>
  <c r="AN149" i="4"/>
  <c r="AN145" i="4"/>
  <c r="AN142" i="4"/>
  <c r="AN109" i="4"/>
  <c r="AN113" i="4"/>
  <c r="AN135" i="4"/>
  <c r="AN79" i="4"/>
  <c r="AN132" i="4"/>
  <c r="AN131" i="4"/>
  <c r="AN56" i="4"/>
  <c r="AN127" i="4"/>
  <c r="AN125" i="4"/>
  <c r="AN115" i="4"/>
  <c r="AN83" i="4"/>
  <c r="AN124" i="4"/>
  <c r="AN117" i="4"/>
  <c r="AN91" i="4"/>
  <c r="AN119" i="4"/>
  <c r="AN121" i="4"/>
  <c r="AN71" i="4"/>
  <c r="AN78" i="4"/>
  <c r="AN134" i="4"/>
  <c r="AN112" i="4"/>
  <c r="AN102" i="4"/>
  <c r="AN146" i="4"/>
  <c r="AN63" i="4"/>
  <c r="AN73" i="4"/>
  <c r="AN88" i="4"/>
  <c r="AN104" i="4"/>
  <c r="AN105" i="4"/>
  <c r="AN100" i="4"/>
  <c r="AN106" i="4"/>
  <c r="AN86" i="4"/>
  <c r="AN96" i="4"/>
  <c r="AN95" i="4"/>
  <c r="AN48" i="4"/>
  <c r="AN92" i="4"/>
  <c r="AN37" i="4"/>
  <c r="AN60" i="4"/>
  <c r="AN85" i="4"/>
  <c r="AN41" i="4"/>
  <c r="AN84" i="4"/>
  <c r="AN81" i="4"/>
  <c r="AN70" i="4"/>
  <c r="AN62" i="4"/>
  <c r="AN82" i="4"/>
  <c r="AN49" i="4"/>
  <c r="AN111" i="4"/>
  <c r="AN35" i="4"/>
  <c r="AN66" i="4"/>
  <c r="AN67" i="4"/>
  <c r="AN20" i="4"/>
  <c r="AN50" i="4"/>
  <c r="AN44" i="4"/>
  <c r="AN68" i="4"/>
  <c r="AN87" i="4"/>
  <c r="AN72" i="4"/>
  <c r="AN38" i="4"/>
  <c r="AN61" i="4"/>
  <c r="AN16" i="4"/>
  <c r="AN55" i="4"/>
  <c r="AN58" i="4"/>
  <c r="AN65" i="4"/>
  <c r="AN156" i="4"/>
  <c r="AN53" i="4"/>
  <c r="AN75" i="4"/>
  <c r="AN34" i="4"/>
  <c r="AN26" i="4"/>
  <c r="AN77" i="4"/>
  <c r="AN29" i="4"/>
  <c r="AN32" i="4"/>
  <c r="AN40" i="4"/>
  <c r="AN39" i="4"/>
  <c r="AN43" i="4"/>
  <c r="AN31" i="4"/>
  <c r="AN23" i="4"/>
  <c r="AN30" i="4"/>
  <c r="AN36" i="4"/>
  <c r="AN25" i="4"/>
  <c r="AN64" i="4"/>
  <c r="AN59" i="4"/>
  <c r="AN76" i="4"/>
  <c r="AN18" i="4"/>
  <c r="AN24" i="4"/>
  <c r="AN22" i="4"/>
  <c r="AN19" i="4"/>
  <c r="AN21" i="4"/>
  <c r="AN13" i="4"/>
  <c r="AN11" i="4"/>
  <c r="AN9" i="4"/>
  <c r="AM173" i="4"/>
  <c r="AP74" i="4"/>
  <c r="AP139" i="4"/>
  <c r="AP128" i="4"/>
  <c r="AP160" i="4"/>
  <c r="AP123" i="4"/>
  <c r="AP162" i="4"/>
  <c r="AP159" i="4"/>
  <c r="AP158" i="4"/>
  <c r="AP150" i="4"/>
  <c r="AP157" i="4"/>
  <c r="AP145" i="4"/>
  <c r="AP142" i="4"/>
  <c r="AP109" i="4"/>
  <c r="AP113" i="4"/>
  <c r="AP79" i="4"/>
  <c r="AP133" i="4"/>
  <c r="AP132" i="4"/>
  <c r="AP131" i="4"/>
  <c r="AP71" i="4"/>
  <c r="AP127" i="4"/>
  <c r="AP125" i="4"/>
  <c r="AP122" i="4"/>
  <c r="AP115" i="4"/>
  <c r="AP124" i="4"/>
  <c r="AP119" i="4"/>
  <c r="AP121" i="4"/>
  <c r="AP78" i="4"/>
  <c r="AP134" i="4"/>
  <c r="AP85" i="4"/>
  <c r="AP112" i="4"/>
  <c r="AP102" i="4"/>
  <c r="AP100" i="4"/>
  <c r="AP118" i="4"/>
  <c r="AP63" i="4"/>
  <c r="AP73" i="4"/>
  <c r="AP101" i="4"/>
  <c r="AP88" i="4"/>
  <c r="AP104" i="4"/>
  <c r="AP37" i="4"/>
  <c r="AP105" i="4"/>
  <c r="AP106" i="4"/>
  <c r="AP96" i="4"/>
  <c r="AP95" i="4"/>
  <c r="AP48" i="4"/>
  <c r="AP92" i="4"/>
  <c r="AP60" i="4"/>
  <c r="AP67" i="4"/>
  <c r="AP41" i="4"/>
  <c r="AP111" i="4"/>
  <c r="AP84" i="4"/>
  <c r="AP90" i="4"/>
  <c r="AP81" i="4"/>
  <c r="AP70" i="4"/>
  <c r="AP62" i="4"/>
  <c r="AP82" i="4"/>
  <c r="AP44" i="4"/>
  <c r="AP49" i="4"/>
  <c r="AP35" i="4"/>
  <c r="AP45" i="4"/>
  <c r="AP66" i="4"/>
  <c r="AP68" i="4"/>
  <c r="AP20" i="4"/>
  <c r="AP87" i="4"/>
  <c r="AP72" i="4"/>
  <c r="AP38" i="4"/>
  <c r="AP61" i="4"/>
  <c r="AP16" i="4"/>
  <c r="AP55" i="4"/>
  <c r="AP54" i="4"/>
  <c r="AP58" i="4"/>
  <c r="AP65" i="4"/>
  <c r="AP156" i="4"/>
  <c r="AP53" i="4"/>
  <c r="AP75" i="4"/>
  <c r="AP77" i="4"/>
  <c r="AP28" i="4"/>
  <c r="AP26" i="4"/>
  <c r="AP29" i="4"/>
  <c r="AP27" i="4"/>
  <c r="AP47" i="4"/>
  <c r="AP32" i="4"/>
  <c r="AP39" i="4"/>
  <c r="AP17" i="4"/>
  <c r="AP23" i="4"/>
  <c r="AP43" i="4"/>
  <c r="AP30" i="4"/>
  <c r="AP25" i="4"/>
  <c r="AP64" i="4"/>
  <c r="AP59" i="4"/>
  <c r="AP76" i="4"/>
  <c r="AP15" i="4"/>
  <c r="AP22" i="4"/>
  <c r="AP21" i="4"/>
  <c r="AP14" i="4"/>
  <c r="AP12" i="4"/>
  <c r="AP11" i="4"/>
  <c r="AP10" i="4"/>
  <c r="AP9" i="4"/>
  <c r="AO173" i="4"/>
  <c r="AP173" i="4" s="1"/>
  <c r="AR60" i="4"/>
  <c r="BJ144" i="4"/>
  <c r="BH144" i="4"/>
  <c r="BF144" i="4"/>
  <c r="BD144" i="4"/>
  <c r="BB144" i="4"/>
  <c r="AY144" i="4"/>
  <c r="AX144" i="4"/>
  <c r="AV144" i="4"/>
  <c r="AT144" i="4"/>
  <c r="AR144" i="4"/>
  <c r="BJ116" i="4"/>
  <c r="BH116" i="4"/>
  <c r="BF116" i="4"/>
  <c r="BD116" i="4"/>
  <c r="BB116" i="4"/>
  <c r="AZ116" i="4"/>
  <c r="AX116" i="4"/>
  <c r="AV116" i="4"/>
  <c r="AT116" i="4"/>
  <c r="AR116" i="4"/>
  <c r="BJ128" i="4"/>
  <c r="BH128" i="4"/>
  <c r="BF128" i="4"/>
  <c r="BD128" i="4"/>
  <c r="BB128" i="4"/>
  <c r="AZ128" i="4"/>
  <c r="AX128" i="4"/>
  <c r="AV128" i="4"/>
  <c r="AT128" i="4"/>
  <c r="AR128" i="4"/>
  <c r="AT74" i="4"/>
  <c r="AT139" i="4"/>
  <c r="AT69" i="4"/>
  <c r="AT161" i="4"/>
  <c r="AT56" i="4"/>
  <c r="AT79" i="4"/>
  <c r="AT133" i="4"/>
  <c r="AT132" i="4"/>
  <c r="AT135" i="4"/>
  <c r="AT160" i="4"/>
  <c r="AT123" i="4"/>
  <c r="AT149" i="4"/>
  <c r="AT162" i="4"/>
  <c r="AT159" i="4"/>
  <c r="AT158" i="4"/>
  <c r="AT150" i="4"/>
  <c r="AT71" i="4"/>
  <c r="AT91" i="4"/>
  <c r="AT157" i="4"/>
  <c r="AT145" i="4"/>
  <c r="AT122" i="4"/>
  <c r="AT109" i="4"/>
  <c r="AT113" i="4"/>
  <c r="AT83" i="4"/>
  <c r="AT117" i="4"/>
  <c r="AT131" i="4"/>
  <c r="AT127" i="4"/>
  <c r="AT125" i="4"/>
  <c r="AT115" i="4"/>
  <c r="AT124" i="4"/>
  <c r="AT119" i="4"/>
  <c r="AT100" i="4"/>
  <c r="AT78" i="4"/>
  <c r="AT63" i="4"/>
  <c r="AT134" i="4"/>
  <c r="AT85" i="4"/>
  <c r="AT112" i="4"/>
  <c r="AT102" i="4"/>
  <c r="AT118" i="4"/>
  <c r="AT146" i="4"/>
  <c r="AT73" i="4"/>
  <c r="AT101" i="4"/>
  <c r="AT88" i="4"/>
  <c r="AT104" i="4"/>
  <c r="AT37" i="4"/>
  <c r="AT105" i="4"/>
  <c r="AT106" i="4"/>
  <c r="AT86" i="4"/>
  <c r="AT96" i="4"/>
  <c r="AT95" i="4"/>
  <c r="AT92" i="4"/>
  <c r="AT48" i="4"/>
  <c r="AT60" i="4"/>
  <c r="AT67" i="4"/>
  <c r="AT41" i="4"/>
  <c r="AT45" i="4"/>
  <c r="AT44" i="4"/>
  <c r="AT111" i="4"/>
  <c r="AT84" i="4"/>
  <c r="AT90" i="4"/>
  <c r="AT70" i="4"/>
  <c r="AT62" i="4"/>
  <c r="AT82" i="4"/>
  <c r="AT49" i="4"/>
  <c r="AT35" i="4"/>
  <c r="AT68" i="4"/>
  <c r="AT66" i="4"/>
  <c r="AT20" i="4"/>
  <c r="AT50" i="4"/>
  <c r="AT89" i="4"/>
  <c r="AT72" i="4"/>
  <c r="AT81" i="4"/>
  <c r="AT38" i="4"/>
  <c r="AT61" i="4"/>
  <c r="AT58" i="4"/>
  <c r="AT16" i="4"/>
  <c r="AT55" i="4"/>
  <c r="AT54" i="4"/>
  <c r="AT65" i="4"/>
  <c r="AT34" i="4"/>
  <c r="AT87" i="4"/>
  <c r="AT156" i="4"/>
  <c r="AT29" i="4"/>
  <c r="AT27" i="4"/>
  <c r="AT53" i="4"/>
  <c r="AT33" i="4"/>
  <c r="AT75" i="4"/>
  <c r="AT40" i="4"/>
  <c r="AT77" i="4"/>
  <c r="AT28" i="4"/>
  <c r="AT26" i="4"/>
  <c r="AT47" i="4"/>
  <c r="AT32" i="4"/>
  <c r="AT23" i="4"/>
  <c r="AT39" i="4"/>
  <c r="AT17" i="4"/>
  <c r="AT43" i="4"/>
  <c r="AT31" i="4"/>
  <c r="AT30" i="4"/>
  <c r="AT25" i="4"/>
  <c r="AT64" i="4"/>
  <c r="AT36" i="4"/>
  <c r="AT59" i="4"/>
  <c r="AT18" i="4"/>
  <c r="AT76" i="4"/>
  <c r="AT15" i="4"/>
  <c r="AT24" i="4"/>
  <c r="AT22" i="4"/>
  <c r="AT19" i="4"/>
  <c r="AT21" i="4"/>
  <c r="AT14" i="4"/>
  <c r="AT12" i="4"/>
  <c r="AT13" i="4"/>
  <c r="AT11" i="4"/>
  <c r="AT10" i="4"/>
  <c r="AT9" i="4"/>
  <c r="AR69" i="4"/>
  <c r="AR142" i="4"/>
  <c r="AR160" i="4"/>
  <c r="AR162" i="4"/>
  <c r="AR83" i="4"/>
  <c r="AR119" i="4"/>
  <c r="AR121" i="4"/>
  <c r="AR85" i="4"/>
  <c r="AR118" i="4"/>
  <c r="AR104" i="4"/>
  <c r="AR45" i="4"/>
  <c r="AR111" i="4"/>
  <c r="AR84" i="4"/>
  <c r="AR82" i="4"/>
  <c r="AR35" i="4"/>
  <c r="AR68" i="4"/>
  <c r="AR50" i="4"/>
  <c r="AR72" i="4"/>
  <c r="AR81" i="4"/>
  <c r="AR61" i="4"/>
  <c r="AR58" i="4"/>
  <c r="AR16" i="4"/>
  <c r="AR65" i="4"/>
  <c r="AR87" i="4"/>
  <c r="AR156" i="4"/>
  <c r="AR29" i="4"/>
  <c r="AR27" i="4"/>
  <c r="AR53" i="4"/>
  <c r="AR33" i="4"/>
  <c r="AR75" i="4"/>
  <c r="AR77" i="4"/>
  <c r="AR28" i="4"/>
  <c r="AR26" i="4"/>
  <c r="AR23" i="4"/>
  <c r="AR39" i="4"/>
  <c r="AR17" i="4"/>
  <c r="AR43" i="4"/>
  <c r="AR31" i="4"/>
  <c r="AR30" i="4"/>
  <c r="AR25" i="4"/>
  <c r="AR64" i="4"/>
  <c r="AR59" i="4"/>
  <c r="AR18" i="4"/>
  <c r="AR76" i="4"/>
  <c r="AR24" i="4"/>
  <c r="AR22" i="4"/>
  <c r="AR21" i="4"/>
  <c r="AR12" i="4"/>
  <c r="AR11" i="4"/>
  <c r="AR10" i="4"/>
  <c r="AR9" i="4"/>
  <c r="AS173" i="4"/>
  <c r="AT173" i="4" s="1"/>
  <c r="AQ173" i="4"/>
  <c r="AR173" i="4" s="1"/>
  <c r="BJ161" i="4"/>
  <c r="BH161" i="4"/>
  <c r="BF161" i="4"/>
  <c r="BD161" i="4"/>
  <c r="BB161" i="4"/>
  <c r="AZ161" i="4"/>
  <c r="AX161" i="4"/>
  <c r="AV161" i="4"/>
  <c r="BJ56" i="4"/>
  <c r="BH56" i="4"/>
  <c r="BF56" i="4"/>
  <c r="BD56" i="4"/>
  <c r="BB56" i="4"/>
  <c r="AZ56" i="4"/>
  <c r="AX56" i="4"/>
  <c r="AV56" i="4"/>
  <c r="BJ142" i="4"/>
  <c r="BH142" i="4"/>
  <c r="BF142" i="4"/>
  <c r="BD142" i="4"/>
  <c r="BB142" i="4"/>
  <c r="AZ142" i="4"/>
  <c r="AX142" i="4"/>
  <c r="AV142" i="4"/>
  <c r="BJ79" i="4"/>
  <c r="BH79" i="4"/>
  <c r="BF79" i="4"/>
  <c r="BD79" i="4"/>
  <c r="BB79" i="4"/>
  <c r="AZ79" i="4"/>
  <c r="AX79" i="4"/>
  <c r="AV79" i="4"/>
  <c r="BJ133" i="4"/>
  <c r="BH133" i="4"/>
  <c r="BF133" i="4"/>
  <c r="BD133" i="4"/>
  <c r="BB133" i="4"/>
  <c r="AZ133" i="4"/>
  <c r="AX133" i="4"/>
  <c r="AV133" i="4"/>
  <c r="BJ132" i="4"/>
  <c r="BH132" i="4"/>
  <c r="BF132" i="4"/>
  <c r="BD132" i="4"/>
  <c r="BB132" i="4"/>
  <c r="AZ132" i="4"/>
  <c r="AX132" i="4"/>
  <c r="AV132" i="4"/>
  <c r="BJ139" i="4"/>
  <c r="BH139" i="4"/>
  <c r="BF139" i="4"/>
  <c r="BD139" i="4"/>
  <c r="BB139" i="4"/>
  <c r="AZ139" i="4"/>
  <c r="AX139" i="4"/>
  <c r="AV139" i="4"/>
  <c r="BJ69" i="4"/>
  <c r="BH69" i="4"/>
  <c r="BF69" i="4"/>
  <c r="BD69" i="4"/>
  <c r="BB69" i="4"/>
  <c r="AZ69" i="4"/>
  <c r="AX69" i="4"/>
  <c r="AV69" i="4"/>
  <c r="AX135" i="4"/>
  <c r="AX74" i="4"/>
  <c r="AX150" i="4"/>
  <c r="AX91" i="4"/>
  <c r="AX122" i="4"/>
  <c r="AX109" i="4"/>
  <c r="AX85" i="4"/>
  <c r="AX88" i="4"/>
  <c r="AX83" i="4"/>
  <c r="AX117" i="4"/>
  <c r="AX160" i="4"/>
  <c r="AX123" i="4"/>
  <c r="AX149" i="4"/>
  <c r="AX162" i="4"/>
  <c r="AX159" i="4"/>
  <c r="AX158" i="4"/>
  <c r="AX145" i="4"/>
  <c r="AX71" i="4"/>
  <c r="AX157" i="4"/>
  <c r="AX63" i="4"/>
  <c r="AX113" i="4"/>
  <c r="AX100" i="4"/>
  <c r="AX131" i="4"/>
  <c r="AX127" i="4"/>
  <c r="AX125" i="4"/>
  <c r="AX78" i="4"/>
  <c r="AX115" i="4"/>
  <c r="AX124" i="4"/>
  <c r="AX119" i="4"/>
  <c r="AX121" i="4"/>
  <c r="AX134" i="4"/>
  <c r="AX112" i="4"/>
  <c r="AX102" i="4"/>
  <c r="AX118" i="4"/>
  <c r="AX146" i="4"/>
  <c r="AX104" i="4"/>
  <c r="AX73" i="4"/>
  <c r="AX101" i="4"/>
  <c r="AX105" i="4"/>
  <c r="AX106" i="4"/>
  <c r="AX37" i="4"/>
  <c r="AX86" i="4"/>
  <c r="AX60" i="4"/>
  <c r="AX96" i="4"/>
  <c r="AX95" i="4"/>
  <c r="AX92" i="4"/>
  <c r="AX48" i="4"/>
  <c r="AX44" i="4"/>
  <c r="AX67" i="4"/>
  <c r="AX41" i="4"/>
  <c r="AX45" i="4"/>
  <c r="AX111" i="4"/>
  <c r="AX70" i="4"/>
  <c r="AX84" i="4"/>
  <c r="AX16" i="4"/>
  <c r="AX90" i="4"/>
  <c r="AX62" i="4"/>
  <c r="AX82" i="4"/>
  <c r="AX35" i="4"/>
  <c r="AX49" i="4"/>
  <c r="AX68" i="4"/>
  <c r="AX66" i="4"/>
  <c r="AX20" i="4"/>
  <c r="AX50" i="4"/>
  <c r="AX89" i="4"/>
  <c r="AX72" i="4"/>
  <c r="AX81" i="4"/>
  <c r="AX38" i="4"/>
  <c r="AX29" i="4"/>
  <c r="AX27" i="4"/>
  <c r="AX58" i="4"/>
  <c r="AX61" i="4"/>
  <c r="AX55" i="4"/>
  <c r="AX54" i="4"/>
  <c r="AX40" i="4"/>
  <c r="AX65" i="4"/>
  <c r="AX34" i="4"/>
  <c r="AX87" i="4"/>
  <c r="AX156" i="4"/>
  <c r="AX53" i="4"/>
  <c r="AX77" i="4"/>
  <c r="AX33" i="4"/>
  <c r="AX75" i="4"/>
  <c r="AX28" i="4"/>
  <c r="AX26" i="4"/>
  <c r="AX47" i="4"/>
  <c r="AX32" i="4"/>
  <c r="AX39" i="4"/>
  <c r="AX23" i="4"/>
  <c r="AX43" i="4"/>
  <c r="AX17" i="4"/>
  <c r="AX30" i="4"/>
  <c r="AX31" i="4"/>
  <c r="AX25" i="4"/>
  <c r="AX36" i="4"/>
  <c r="AX64" i="4"/>
  <c r="AX18" i="4"/>
  <c r="AX24" i="4"/>
  <c r="AX59" i="4"/>
  <c r="AX76" i="4"/>
  <c r="AX15" i="4"/>
  <c r="AX22" i="4"/>
  <c r="AX14" i="4"/>
  <c r="AX19" i="4"/>
  <c r="AX21" i="4"/>
  <c r="AX12" i="4"/>
  <c r="AX13" i="4"/>
  <c r="AX11" i="4"/>
  <c r="AX10" i="4"/>
  <c r="AX9" i="4"/>
  <c r="BJ91" i="4"/>
  <c r="BH91" i="4"/>
  <c r="BF91" i="4"/>
  <c r="BD91" i="4"/>
  <c r="BB91" i="4"/>
  <c r="AZ91" i="4"/>
  <c r="AV91" i="4"/>
  <c r="BJ122" i="4"/>
  <c r="BH122" i="4"/>
  <c r="BF122" i="4"/>
  <c r="BD122" i="4"/>
  <c r="BB122" i="4"/>
  <c r="AZ122" i="4"/>
  <c r="AV122" i="4"/>
  <c r="BJ109" i="4"/>
  <c r="BH109" i="4"/>
  <c r="BF109" i="4"/>
  <c r="BD109" i="4"/>
  <c r="BB109" i="4"/>
  <c r="AZ109" i="4"/>
  <c r="AV109" i="4"/>
  <c r="BJ85" i="4"/>
  <c r="BH85" i="4"/>
  <c r="BF85" i="4"/>
  <c r="BD85" i="4"/>
  <c r="BB85" i="4"/>
  <c r="AZ85" i="4"/>
  <c r="AV85" i="4"/>
  <c r="BJ88" i="4"/>
  <c r="BH88" i="4"/>
  <c r="BF88" i="4"/>
  <c r="BD88" i="4"/>
  <c r="BB88" i="4"/>
  <c r="AZ88" i="4"/>
  <c r="AV88" i="4"/>
  <c r="AW173" i="4"/>
  <c r="AX173" i="4" s="1"/>
  <c r="AU173" i="4"/>
  <c r="AV173" i="4" s="1"/>
  <c r="AV135" i="4"/>
  <c r="AV74" i="4"/>
  <c r="AV150" i="4"/>
  <c r="AV83" i="4"/>
  <c r="AV117" i="4"/>
  <c r="AV160" i="4"/>
  <c r="AV123" i="4"/>
  <c r="AV149" i="4"/>
  <c r="AV162" i="4"/>
  <c r="AV159" i="4"/>
  <c r="AV158" i="4"/>
  <c r="AV145" i="4"/>
  <c r="AV71" i="4"/>
  <c r="AV157" i="4"/>
  <c r="AV63" i="4"/>
  <c r="AV113" i="4"/>
  <c r="AV100" i="4"/>
  <c r="AV131" i="4"/>
  <c r="AV127" i="4"/>
  <c r="AV125" i="4"/>
  <c r="AV78" i="4"/>
  <c r="AV115" i="4"/>
  <c r="AV124" i="4"/>
  <c r="AV119" i="4"/>
  <c r="AV121" i="4"/>
  <c r="AV134" i="4"/>
  <c r="AV112" i="4"/>
  <c r="AV102" i="4"/>
  <c r="AV118" i="4"/>
  <c r="AV146" i="4"/>
  <c r="AV104" i="4"/>
  <c r="AV73" i="4"/>
  <c r="AV101" i="4"/>
  <c r="AV105" i="4"/>
  <c r="AV106" i="4"/>
  <c r="AV37" i="4"/>
  <c r="AV86" i="4"/>
  <c r="AV60" i="4"/>
  <c r="AV96" i="4"/>
  <c r="AV95" i="4"/>
  <c r="AV92" i="4"/>
  <c r="AV48" i="4"/>
  <c r="AV44" i="4"/>
  <c r="AV67" i="4"/>
  <c r="AV41" i="4"/>
  <c r="AV45" i="4"/>
  <c r="AV111" i="4"/>
  <c r="AV70" i="4"/>
  <c r="AV84" i="4"/>
  <c r="AV16" i="4"/>
  <c r="AV90" i="4"/>
  <c r="AV62" i="4"/>
  <c r="AV82" i="4"/>
  <c r="AV35" i="4"/>
  <c r="AV49" i="4"/>
  <c r="AV68" i="4"/>
  <c r="AV66" i="4"/>
  <c r="AV20" i="4"/>
  <c r="AV50" i="4"/>
  <c r="AV89" i="4"/>
  <c r="AV72" i="4"/>
  <c r="AV81" i="4"/>
  <c r="AV38" i="4"/>
  <c r="AV29" i="4"/>
  <c r="AV27" i="4"/>
  <c r="AV58" i="4"/>
  <c r="AV61" i="4"/>
  <c r="AV55" i="4"/>
  <c r="AV54" i="4"/>
  <c r="AV40" i="4"/>
  <c r="AV65" i="4"/>
  <c r="AV34" i="4"/>
  <c r="AV87" i="4"/>
  <c r="AV156" i="4"/>
  <c r="AV53" i="4"/>
  <c r="AV33" i="4"/>
  <c r="AV75" i="4"/>
  <c r="AV28" i="4"/>
  <c r="AV26" i="4"/>
  <c r="AV47" i="4"/>
  <c r="AV32" i="4"/>
  <c r="AV39" i="4"/>
  <c r="AV23" i="4"/>
  <c r="AV43" i="4"/>
  <c r="AV17" i="4"/>
  <c r="AV30" i="4"/>
  <c r="AV31" i="4"/>
  <c r="AV25" i="4"/>
  <c r="AV36" i="4"/>
  <c r="AV64" i="4"/>
  <c r="AV18" i="4"/>
  <c r="AV24" i="4"/>
  <c r="AV59" i="4"/>
  <c r="AV76" i="4"/>
  <c r="AV15" i="4"/>
  <c r="AV22" i="4"/>
  <c r="AV14" i="4"/>
  <c r="AV19" i="4"/>
  <c r="AV21" i="4"/>
  <c r="AV12" i="4"/>
  <c r="AV13" i="4"/>
  <c r="AV11" i="4"/>
  <c r="AV9" i="4"/>
  <c r="AH69" i="5"/>
  <c r="AH68" i="5"/>
  <c r="AH67" i="5"/>
  <c r="AH66" i="5"/>
  <c r="AH65" i="5"/>
  <c r="AH64" i="5"/>
  <c r="AH63" i="5"/>
  <c r="AH62" i="5"/>
  <c r="AH61" i="5"/>
  <c r="AH60" i="5"/>
  <c r="AH59" i="5"/>
  <c r="AH58" i="5"/>
  <c r="AH57" i="5"/>
  <c r="AH56" i="5"/>
  <c r="AH55" i="5"/>
  <c r="AH54" i="5"/>
  <c r="AH53" i="5"/>
  <c r="AH52" i="5"/>
  <c r="AH51" i="5"/>
  <c r="AH50" i="5"/>
  <c r="AH49" i="5"/>
  <c r="AH48" i="5"/>
  <c r="AH47" i="5"/>
  <c r="AH46" i="5"/>
  <c r="AH45" i="5"/>
  <c r="AH44" i="5"/>
  <c r="AH43" i="5"/>
  <c r="AH42" i="5"/>
  <c r="AH41" i="5"/>
  <c r="AH40" i="5"/>
  <c r="AH39" i="5"/>
  <c r="AI38" i="5"/>
  <c r="AH38" i="5"/>
  <c r="AI37" i="5"/>
  <c r="AH37" i="5"/>
  <c r="AH36" i="5"/>
  <c r="AI35" i="5"/>
  <c r="AH35" i="5"/>
  <c r="AH34" i="5"/>
  <c r="AH33" i="5"/>
  <c r="AH32" i="5"/>
  <c r="AH31" i="5"/>
  <c r="AH30" i="5"/>
  <c r="AH29" i="5"/>
  <c r="AH28" i="5"/>
  <c r="AI27" i="5"/>
  <c r="AH27" i="5"/>
  <c r="AH26" i="5"/>
  <c r="AH25" i="5"/>
  <c r="AH24" i="5"/>
  <c r="AI23" i="5"/>
  <c r="AH23" i="5"/>
  <c r="AH22" i="5"/>
  <c r="AI21" i="5"/>
  <c r="AH21" i="5"/>
  <c r="AH20" i="5"/>
  <c r="AI19" i="5"/>
  <c r="AH19" i="5"/>
  <c r="AH18" i="5"/>
  <c r="AH17" i="5"/>
  <c r="AH16" i="5"/>
  <c r="AI15" i="5"/>
  <c r="AH15" i="5"/>
  <c r="AH14" i="5"/>
  <c r="AI13" i="5"/>
  <c r="AH13" i="5"/>
  <c r="AH12" i="5"/>
  <c r="AI11" i="5"/>
  <c r="AH11" i="5"/>
  <c r="AH10" i="5"/>
  <c r="AI9" i="5"/>
  <c r="AH9" i="5"/>
  <c r="AH8" i="5"/>
  <c r="AI7" i="5"/>
  <c r="AH7" i="5"/>
  <c r="AH6" i="5"/>
  <c r="AH5" i="5"/>
  <c r="I85" i="4" l="1"/>
  <c r="I128" i="4"/>
  <c r="K128" i="4"/>
  <c r="L128" i="4" s="1"/>
  <c r="K85" i="4"/>
  <c r="L85" i="4" s="1"/>
  <c r="G85" i="4"/>
  <c r="G128" i="4"/>
  <c r="AZ144" i="4"/>
  <c r="AN173" i="4"/>
  <c r="AP19" i="4"/>
  <c r="AP146" i="4"/>
  <c r="AN15" i="4"/>
  <c r="AN33" i="4"/>
  <c r="AN28" i="4"/>
  <c r="AN54" i="4"/>
  <c r="AN89" i="4"/>
  <c r="AN45" i="4"/>
  <c r="AN90" i="4"/>
  <c r="AN101" i="4"/>
  <c r="AN118" i="4"/>
  <c r="AN122" i="4"/>
  <c r="AN133" i="4"/>
  <c r="AN123" i="4"/>
  <c r="AN17" i="4"/>
  <c r="AN144" i="4"/>
  <c r="AN139" i="4"/>
  <c r="AP33" i="4"/>
  <c r="AP69" i="4"/>
  <c r="I69" i="4" s="1"/>
  <c r="AP13" i="4"/>
  <c r="AP18" i="4"/>
  <c r="AP31" i="4"/>
  <c r="AP40" i="4"/>
  <c r="AP34" i="4"/>
  <c r="AP24" i="4"/>
  <c r="AP36" i="4"/>
  <c r="AR19" i="4"/>
  <c r="AR49" i="4"/>
  <c r="AR67" i="4"/>
  <c r="AR96" i="4"/>
  <c r="AR73" i="4"/>
  <c r="AR125" i="4"/>
  <c r="AR158" i="4"/>
  <c r="AR161" i="4"/>
  <c r="AT121" i="4"/>
  <c r="AT142" i="4"/>
  <c r="K142" i="4" s="1"/>
  <c r="AR13" i="4"/>
  <c r="AR36" i="4"/>
  <c r="AR40" i="4"/>
  <c r="AR55" i="4"/>
  <c r="AR90" i="4"/>
  <c r="AR95" i="4"/>
  <c r="AR101" i="4"/>
  <c r="AR117" i="4"/>
  <c r="AR123" i="4"/>
  <c r="AR15" i="4"/>
  <c r="AR47" i="4"/>
  <c r="AR20" i="4"/>
  <c r="AR44" i="4"/>
  <c r="AR105" i="4"/>
  <c r="AR112" i="4"/>
  <c r="AR100" i="4"/>
  <c r="AR122" i="4"/>
  <c r="AR91" i="4"/>
  <c r="AR133" i="4"/>
  <c r="AR74" i="4"/>
  <c r="AR38" i="4"/>
  <c r="AR66" i="4"/>
  <c r="AR37" i="4"/>
  <c r="AR146" i="4"/>
  <c r="AR63" i="4"/>
  <c r="AR127" i="4"/>
  <c r="AR145" i="4"/>
  <c r="AR159" i="4"/>
  <c r="AR79" i="4"/>
  <c r="AR89" i="4"/>
  <c r="AR62" i="4"/>
  <c r="AR48" i="4"/>
  <c r="AR86" i="4"/>
  <c r="AR134" i="4"/>
  <c r="AR124" i="4"/>
  <c r="AR113" i="4"/>
  <c r="AR71" i="4"/>
  <c r="AR135" i="4"/>
  <c r="AR54" i="4"/>
  <c r="AR70" i="4"/>
  <c r="AR41" i="4"/>
  <c r="AR92" i="4"/>
  <c r="AR106" i="4"/>
  <c r="AR88" i="4"/>
  <c r="I88" i="4" s="1"/>
  <c r="AR102" i="4"/>
  <c r="AR78" i="4"/>
  <c r="AR115" i="4"/>
  <c r="AR131" i="4"/>
  <c r="AR109" i="4"/>
  <c r="G109" i="4" s="1"/>
  <c r="AR157" i="4"/>
  <c r="AR150" i="4"/>
  <c r="AR149" i="4"/>
  <c r="AR132" i="4"/>
  <c r="I132" i="4" s="1"/>
  <c r="AR56" i="4"/>
  <c r="AR139" i="4"/>
  <c r="I142" i="4" l="1"/>
  <c r="H109" i="4"/>
  <c r="G69" i="4"/>
  <c r="G142" i="4"/>
  <c r="H85" i="4"/>
  <c r="J85" i="4"/>
  <c r="K109" i="4"/>
  <c r="L109" i="4" s="1"/>
  <c r="J128" i="4"/>
  <c r="H128" i="4"/>
  <c r="K132" i="4"/>
  <c r="L132" i="4" s="1"/>
  <c r="G132" i="4"/>
  <c r="G139" i="4"/>
  <c r="I139" i="4"/>
  <c r="K139" i="4"/>
  <c r="L139" i="4" s="1"/>
  <c r="I133" i="4"/>
  <c r="K133" i="4"/>
  <c r="L133" i="4" s="1"/>
  <c r="G133" i="4"/>
  <c r="K122" i="4"/>
  <c r="L122" i="4" s="1"/>
  <c r="G122" i="4"/>
  <c r="I109" i="4"/>
  <c r="J109" i="4" s="1"/>
  <c r="K88" i="4"/>
  <c r="L88" i="4" s="1"/>
  <c r="K69" i="4"/>
  <c r="L69" i="4" s="1"/>
  <c r="G88" i="4"/>
  <c r="I122" i="4"/>
  <c r="L142" i="4"/>
  <c r="H133" i="4" l="1"/>
  <c r="J133" i="4"/>
  <c r="J88" i="4"/>
  <c r="H88" i="4"/>
  <c r="H139" i="4"/>
  <c r="J139" i="4"/>
  <c r="J142" i="4"/>
  <c r="H142" i="4"/>
  <c r="H69" i="4"/>
  <c r="J69" i="4"/>
  <c r="H122" i="4"/>
  <c r="J122" i="4"/>
  <c r="J132" i="4"/>
  <c r="H132" i="4"/>
  <c r="BJ173" i="4"/>
  <c r="BH173" i="4"/>
  <c r="BF173" i="4"/>
  <c r="BD173" i="4"/>
  <c r="BB173" i="4"/>
  <c r="AY173" i="4"/>
  <c r="BJ135" i="4"/>
  <c r="BH135" i="4"/>
  <c r="BF135" i="4"/>
  <c r="BD135" i="4"/>
  <c r="BB135" i="4"/>
  <c r="AZ135" i="4"/>
  <c r="BJ74" i="4"/>
  <c r="BH74" i="4"/>
  <c r="BF74" i="4"/>
  <c r="BD74" i="4"/>
  <c r="BB74" i="4"/>
  <c r="AZ74" i="4"/>
  <c r="BJ150" i="4"/>
  <c r="BH150" i="4"/>
  <c r="BF150" i="4"/>
  <c r="BD150" i="4"/>
  <c r="BB150" i="4"/>
  <c r="AZ150" i="4"/>
  <c r="AZ159" i="4"/>
  <c r="AZ105" i="4"/>
  <c r="AZ63" i="4"/>
  <c r="AZ113" i="4"/>
  <c r="AZ119" i="4"/>
  <c r="AZ134" i="4"/>
  <c r="AZ73" i="4"/>
  <c r="AZ106" i="4"/>
  <c r="AZ96" i="4"/>
  <c r="AZ92" i="4"/>
  <c r="AZ35" i="4"/>
  <c r="AZ41" i="4"/>
  <c r="AZ70" i="4"/>
  <c r="AZ58" i="4"/>
  <c r="AZ87" i="4"/>
  <c r="AZ53" i="4"/>
  <c r="AZ32" i="4"/>
  <c r="AZ43" i="4"/>
  <c r="AZ31" i="4"/>
  <c r="AZ64" i="4"/>
  <c r="AZ15" i="4"/>
  <c r="AZ14" i="4"/>
  <c r="AZ11" i="4"/>
  <c r="AZ9" i="4"/>
  <c r="BJ127" i="4"/>
  <c r="BH127" i="4"/>
  <c r="BF127" i="4"/>
  <c r="BD127" i="4"/>
  <c r="BB127" i="4"/>
  <c r="BJ112" i="4"/>
  <c r="BH112" i="4"/>
  <c r="BF112" i="4"/>
  <c r="BD112" i="4"/>
  <c r="BB112" i="4"/>
  <c r="BJ37" i="4"/>
  <c r="BH37" i="4"/>
  <c r="BF37" i="4"/>
  <c r="BD37" i="4"/>
  <c r="BB37" i="4"/>
  <c r="BJ83" i="4"/>
  <c r="BH83" i="4"/>
  <c r="BF83" i="4"/>
  <c r="BD83" i="4"/>
  <c r="BB83" i="4"/>
  <c r="BJ117" i="4"/>
  <c r="BH117" i="4"/>
  <c r="BF117" i="4"/>
  <c r="BD117" i="4"/>
  <c r="BB117" i="4"/>
  <c r="BJ160" i="4"/>
  <c r="BH160" i="4"/>
  <c r="BF160" i="4"/>
  <c r="BD160" i="4"/>
  <c r="BB160" i="4"/>
  <c r="BJ123" i="4"/>
  <c r="BH123" i="4"/>
  <c r="BF123" i="4"/>
  <c r="BD123" i="4"/>
  <c r="BB123" i="4"/>
  <c r="BJ145" i="4"/>
  <c r="BH145" i="4"/>
  <c r="BF145" i="4"/>
  <c r="BD145" i="4"/>
  <c r="BB145" i="4"/>
  <c r="BJ71" i="4"/>
  <c r="BH71" i="4"/>
  <c r="BF71" i="4"/>
  <c r="BD71" i="4"/>
  <c r="BJ55" i="4"/>
  <c r="BH55" i="4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K150" i="4" l="1"/>
  <c r="L150" i="4" s="1"/>
  <c r="G150" i="4"/>
  <c r="I150" i="4"/>
  <c r="AZ173" i="4"/>
  <c r="AZ68" i="4"/>
  <c r="AZ13" i="4"/>
  <c r="AZ76" i="4"/>
  <c r="AZ30" i="4"/>
  <c r="AZ95" i="4"/>
  <c r="AZ124" i="4"/>
  <c r="AZ44" i="4"/>
  <c r="AZ127" i="4"/>
  <c r="AZ12" i="4"/>
  <c r="AZ22" i="4"/>
  <c r="AZ59" i="4"/>
  <c r="AZ36" i="4"/>
  <c r="AZ17" i="4"/>
  <c r="AZ39" i="4"/>
  <c r="AZ26" i="4"/>
  <c r="AZ33" i="4"/>
  <c r="AZ55" i="4"/>
  <c r="AZ61" i="4"/>
  <c r="AZ50" i="4"/>
  <c r="AZ111" i="4"/>
  <c r="AZ29" i="4"/>
  <c r="AZ45" i="4"/>
  <c r="AZ146" i="4"/>
  <c r="AZ131" i="4"/>
  <c r="AZ149" i="4"/>
  <c r="AZ47" i="4"/>
  <c r="AZ90" i="4"/>
  <c r="AZ10" i="4"/>
  <c r="AZ21" i="4"/>
  <c r="AZ24" i="4"/>
  <c r="AZ25" i="4"/>
  <c r="AZ28" i="4"/>
  <c r="AZ156" i="4"/>
  <c r="AZ27" i="4"/>
  <c r="AZ81" i="4"/>
  <c r="AZ89" i="4"/>
  <c r="AZ20" i="4"/>
  <c r="AZ62" i="4"/>
  <c r="AZ16" i="4"/>
  <c r="AZ48" i="4"/>
  <c r="AZ101" i="4"/>
  <c r="AZ118" i="4"/>
  <c r="AZ115" i="4"/>
  <c r="AZ157" i="4"/>
  <c r="AZ158" i="4"/>
  <c r="AZ37" i="4"/>
  <c r="I37" i="4" s="1"/>
  <c r="AZ34" i="4"/>
  <c r="AZ67" i="4"/>
  <c r="AZ104" i="4"/>
  <c r="AZ162" i="4"/>
  <c r="AZ19" i="4"/>
  <c r="AZ18" i="4"/>
  <c r="AZ75" i="4"/>
  <c r="AZ54" i="4"/>
  <c r="AZ72" i="4"/>
  <c r="AZ66" i="4"/>
  <c r="AZ84" i="4"/>
  <c r="AZ102" i="4"/>
  <c r="AZ125" i="4"/>
  <c r="AZ112" i="4"/>
  <c r="BB71" i="4"/>
  <c r="G173" i="4" l="1"/>
  <c r="K173" i="4"/>
  <c r="L173" i="4" s="1"/>
  <c r="I173" i="4"/>
  <c r="J150" i="4"/>
  <c r="H150" i="4"/>
  <c r="G112" i="4"/>
  <c r="K112" i="4"/>
  <c r="L112" i="4" s="1"/>
  <c r="K127" i="4"/>
  <c r="L127" i="4" s="1"/>
  <c r="G127" i="4"/>
  <c r="I127" i="4"/>
  <c r="K37" i="4"/>
  <c r="L37" i="4" s="1"/>
  <c r="G37" i="4"/>
  <c r="I112" i="4"/>
  <c r="AZ23" i="4"/>
  <c r="AZ65" i="4"/>
  <c r="H173" i="4" l="1"/>
  <c r="J173" i="4"/>
  <c r="J37" i="4"/>
  <c r="H37" i="4"/>
  <c r="J127" i="4"/>
  <c r="H127" i="4"/>
  <c r="H112" i="4"/>
  <c r="J112" i="4"/>
  <c r="AZ100" i="4"/>
  <c r="AZ86" i="4"/>
  <c r="AZ38" i="4"/>
  <c r="BH149" i="4"/>
  <c r="BH162" i="4"/>
  <c r="BD55" i="4"/>
  <c r="BD131" i="4"/>
  <c r="BD125" i="4"/>
  <c r="BD119" i="4"/>
  <c r="BD29" i="4"/>
  <c r="BB29" i="4"/>
  <c r="BD73" i="4"/>
  <c r="BD96" i="4"/>
  <c r="BB96" i="4"/>
  <c r="BB55" i="4"/>
  <c r="BD149" i="4"/>
  <c r="BD162" i="4"/>
  <c r="BD159" i="4"/>
  <c r="BD158" i="4"/>
  <c r="BD105" i="4"/>
  <c r="BD44" i="4"/>
  <c r="BD124" i="4"/>
  <c r="BB124" i="4"/>
  <c r="BD157" i="4"/>
  <c r="BB157" i="4"/>
  <c r="BD78" i="4"/>
  <c r="BB78" i="4"/>
  <c r="BD118" i="4"/>
  <c r="BD115" i="4"/>
  <c r="BD63" i="4"/>
  <c r="BD113" i="4"/>
  <c r="BD60" i="4"/>
  <c r="BD121" i="4"/>
  <c r="BB121" i="4"/>
  <c r="BD45" i="4"/>
  <c r="BB45" i="4"/>
  <c r="BD86" i="4"/>
  <c r="BB86" i="4"/>
  <c r="BD146" i="4"/>
  <c r="BD104" i="4"/>
  <c r="BB104" i="4"/>
  <c r="BD134" i="4"/>
  <c r="BD101" i="4"/>
  <c r="BD70" i="4"/>
  <c r="BD106" i="4"/>
  <c r="BD92" i="4"/>
  <c r="BB92" i="4"/>
  <c r="BD67" i="4"/>
  <c r="BD35" i="4"/>
  <c r="BB35" i="4"/>
  <c r="BD48" i="4"/>
  <c r="BD102" i="4"/>
  <c r="BB102" i="4"/>
  <c r="BD72" i="4"/>
  <c r="BD90" i="4"/>
  <c r="BB90" i="4"/>
  <c r="BD95" i="4"/>
  <c r="BB95" i="4"/>
  <c r="BD84" i="4"/>
  <c r="BD68" i="4"/>
  <c r="BD82" i="4"/>
  <c r="BD62" i="4"/>
  <c r="BD111" i="4"/>
  <c r="BB111" i="4"/>
  <c r="BD41" i="4"/>
  <c r="BD16" i="4"/>
  <c r="BD49" i="4"/>
  <c r="BB49" i="4"/>
  <c r="BD20" i="4"/>
  <c r="BD89" i="4"/>
  <c r="BD34" i="4"/>
  <c r="BD50" i="4"/>
  <c r="BD61" i="4"/>
  <c r="BD58" i="4"/>
  <c r="BD27" i="4"/>
  <c r="BD32" i="4"/>
  <c r="BB32" i="4"/>
  <c r="BD38" i="4"/>
  <c r="BD40" i="4"/>
  <c r="BD65" i="4"/>
  <c r="BD33" i="4"/>
  <c r="BD81" i="4"/>
  <c r="BD77" i="4"/>
  <c r="BD53" i="4"/>
  <c r="BD87" i="4"/>
  <c r="BD23" i="4"/>
  <c r="BD156" i="4"/>
  <c r="BD54" i="4"/>
  <c r="BB54" i="4"/>
  <c r="BD28" i="4"/>
  <c r="BD66" i="4"/>
  <c r="BB66" i="4"/>
  <c r="BD75" i="4"/>
  <c r="BD26" i="4"/>
  <c r="BB26" i="4"/>
  <c r="BD47" i="4"/>
  <c r="BD17" i="4"/>
  <c r="BD39" i="4"/>
  <c r="BB39" i="4"/>
  <c r="BD30" i="4"/>
  <c r="BD43" i="4"/>
  <c r="BD64" i="4"/>
  <c r="BD31" i="4"/>
  <c r="BD25" i="4"/>
  <c r="BD18" i="4"/>
  <c r="BD36" i="4"/>
  <c r="BD15" i="4"/>
  <c r="BB15" i="4"/>
  <c r="BD59" i="4"/>
  <c r="BD24" i="4"/>
  <c r="BB24" i="4"/>
  <c r="BD76" i="4"/>
  <c r="BD22" i="4"/>
  <c r="BD21" i="4"/>
  <c r="BB21" i="4"/>
  <c r="BD19" i="4"/>
  <c r="BD14" i="4"/>
  <c r="BD12" i="4"/>
  <c r="BD11" i="4"/>
  <c r="BD13" i="4"/>
  <c r="BD10" i="4"/>
  <c r="BD9" i="4"/>
  <c r="BD100" i="4"/>
  <c r="BB100" i="4"/>
  <c r="BJ100" i="4"/>
  <c r="BH100" i="4"/>
  <c r="BF100" i="4"/>
  <c r="BJ131" i="4"/>
  <c r="BJ125" i="4"/>
  <c r="BH125" i="4"/>
  <c r="BJ119" i="4"/>
  <c r="BH119" i="4"/>
  <c r="BH29" i="4"/>
  <c r="BH73" i="4"/>
  <c r="BH96" i="4"/>
  <c r="BF115" i="4"/>
  <c r="BF63" i="4"/>
  <c r="BH113" i="4"/>
  <c r="BF113" i="4"/>
  <c r="BH121" i="4"/>
  <c r="BH45" i="4"/>
  <c r="BF45" i="4"/>
  <c r="BH159" i="4"/>
  <c r="BF159" i="4"/>
  <c r="BF158" i="4"/>
  <c r="BH105" i="4"/>
  <c r="BF105" i="4"/>
  <c r="BH44" i="4"/>
  <c r="BF44" i="4"/>
  <c r="BF124" i="4"/>
  <c r="BH104" i="4"/>
  <c r="BF104" i="4"/>
  <c r="BF157" i="4"/>
  <c r="BF78" i="4"/>
  <c r="BF118" i="4"/>
  <c r="BH60" i="4"/>
  <c r="BF60" i="4"/>
  <c r="BF106" i="4"/>
  <c r="BF86" i="4"/>
  <c r="BH82" i="4"/>
  <c r="BF82" i="4"/>
  <c r="BH146" i="4"/>
  <c r="BF146" i="4"/>
  <c r="BH92" i="4"/>
  <c r="BF92" i="4"/>
  <c r="BH101" i="4"/>
  <c r="BF101" i="4"/>
  <c r="BF70" i="4"/>
  <c r="BH16" i="4"/>
  <c r="BF16" i="4"/>
  <c r="BH67" i="4"/>
  <c r="BF67" i="4"/>
  <c r="BF48" i="4"/>
  <c r="BH134" i="4"/>
  <c r="BF134" i="4"/>
  <c r="BF68" i="4"/>
  <c r="BH72" i="4"/>
  <c r="BF72" i="4"/>
  <c r="BH49" i="4"/>
  <c r="BF49" i="4"/>
  <c r="BH90" i="4"/>
  <c r="BF90" i="4"/>
  <c r="BF95" i="4"/>
  <c r="BH62" i="4"/>
  <c r="BF62" i="4"/>
  <c r="BH89" i="4"/>
  <c r="BF89" i="4"/>
  <c r="BF23" i="4"/>
  <c r="BF102" i="4"/>
  <c r="BH111" i="4"/>
  <c r="BF111" i="4"/>
  <c r="BH41" i="4"/>
  <c r="BF41" i="4"/>
  <c r="BF20" i="4"/>
  <c r="BH50" i="4"/>
  <c r="BF50" i="4"/>
  <c r="BH38" i="4"/>
  <c r="BF38" i="4"/>
  <c r="BH34" i="4"/>
  <c r="BF34" i="4"/>
  <c r="BF32" i="4"/>
  <c r="BF61" i="4"/>
  <c r="BH27" i="4"/>
  <c r="BF27" i="4"/>
  <c r="BF33" i="4"/>
  <c r="BH58" i="4"/>
  <c r="BF58" i="4"/>
  <c r="BF65" i="4"/>
  <c r="BH53" i="4"/>
  <c r="BF53" i="4"/>
  <c r="BF77" i="4"/>
  <c r="BF87" i="4"/>
  <c r="BH47" i="4"/>
  <c r="BF47" i="4"/>
  <c r="BH17" i="4"/>
  <c r="BF17" i="4"/>
  <c r="BF28" i="4"/>
  <c r="BF66" i="4"/>
  <c r="BH75" i="4"/>
  <c r="BF75" i="4"/>
  <c r="BH81" i="4"/>
  <c r="BF81" i="4"/>
  <c r="BF54" i="4"/>
  <c r="BF156" i="4"/>
  <c r="BH26" i="4"/>
  <c r="BF26" i="4"/>
  <c r="BF39" i="4"/>
  <c r="BH30" i="4"/>
  <c r="BF30" i="4"/>
  <c r="BF43" i="4"/>
  <c r="BH31" i="4"/>
  <c r="BF31" i="4"/>
  <c r="BH18" i="4"/>
  <c r="BF18" i="4"/>
  <c r="BF25" i="4"/>
  <c r="BH15" i="4"/>
  <c r="BF15" i="4"/>
  <c r="BF64" i="4"/>
  <c r="BH36" i="4"/>
  <c r="BF36" i="4"/>
  <c r="BH59" i="4"/>
  <c r="BF59" i="4"/>
  <c r="BF24" i="4"/>
  <c r="BF76" i="4"/>
  <c r="BH22" i="4"/>
  <c r="BF22" i="4"/>
  <c r="BH21" i="4"/>
  <c r="BF21" i="4"/>
  <c r="BF19" i="4"/>
  <c r="BH14" i="4"/>
  <c r="BF14" i="4"/>
  <c r="BF12" i="4"/>
  <c r="BF11" i="4"/>
  <c r="BH13" i="4"/>
  <c r="BF13" i="4"/>
  <c r="BH10" i="4"/>
  <c r="BF10" i="4"/>
  <c r="BH9" i="4"/>
  <c r="BJ73" i="4"/>
  <c r="BJ96" i="4"/>
  <c r="BJ115" i="4"/>
  <c r="BJ63" i="4"/>
  <c r="BJ113" i="4"/>
  <c r="BJ121" i="4"/>
  <c r="BJ45" i="4"/>
  <c r="BJ95" i="4"/>
  <c r="BJ23" i="4"/>
  <c r="BJ149" i="4"/>
  <c r="BJ162" i="4"/>
  <c r="BJ105" i="4"/>
  <c r="BJ44" i="4"/>
  <c r="BJ124" i="4"/>
  <c r="BJ118" i="4"/>
  <c r="BJ84" i="4"/>
  <c r="BJ67" i="4"/>
  <c r="BJ92" i="4"/>
  <c r="I92" i="4" s="1"/>
  <c r="BJ106" i="4"/>
  <c r="BJ101" i="4"/>
  <c r="BJ49" i="4"/>
  <c r="BJ16" i="4"/>
  <c r="BJ68" i="4"/>
  <c r="BJ48" i="4"/>
  <c r="BJ72" i="4"/>
  <c r="BJ90" i="4"/>
  <c r="I90" i="4" s="1"/>
  <c r="BJ62" i="4"/>
  <c r="BJ102" i="4"/>
  <c r="BJ111" i="4"/>
  <c r="I111" i="4" s="1"/>
  <c r="BJ41" i="4"/>
  <c r="BJ20" i="4"/>
  <c r="BJ34" i="4"/>
  <c r="BJ38" i="4"/>
  <c r="BJ32" i="4"/>
  <c r="BJ61" i="4"/>
  <c r="BJ26" i="4"/>
  <c r="I26" i="4" s="1"/>
  <c r="BJ58" i="4"/>
  <c r="BJ53" i="4"/>
  <c r="BJ33" i="4"/>
  <c r="BJ27" i="4"/>
  <c r="BJ40" i="4"/>
  <c r="BJ65" i="4"/>
  <c r="BJ47" i="4"/>
  <c r="BJ77" i="4"/>
  <c r="BJ87" i="4"/>
  <c r="BJ17" i="4"/>
  <c r="BJ28" i="4"/>
  <c r="BJ66" i="4"/>
  <c r="BJ75" i="4"/>
  <c r="BJ81" i="4"/>
  <c r="BJ54" i="4"/>
  <c r="BJ39" i="4"/>
  <c r="BJ30" i="4"/>
  <c r="BJ43" i="4"/>
  <c r="BJ31" i="4"/>
  <c r="BJ18" i="4"/>
  <c r="BJ25" i="4"/>
  <c r="BJ15" i="4"/>
  <c r="BJ64" i="4"/>
  <c r="BJ36" i="4"/>
  <c r="BJ59" i="4"/>
  <c r="BJ24" i="4"/>
  <c r="BJ76" i="4"/>
  <c r="BJ22" i="4"/>
  <c r="BJ21" i="4"/>
  <c r="I21" i="4" s="1"/>
  <c r="BJ19" i="4"/>
  <c r="BJ14" i="4"/>
  <c r="BJ12" i="4"/>
  <c r="BJ11" i="4"/>
  <c r="BJ13" i="4"/>
  <c r="BJ10" i="4"/>
  <c r="BJ9" i="4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2" i="6"/>
  <c r="G1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A66" i="6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65" i="6"/>
  <c r="K111" i="4" l="1"/>
  <c r="G111" i="4"/>
  <c r="K90" i="4"/>
  <c r="G90" i="4"/>
  <c r="G21" i="4"/>
  <c r="K21" i="4"/>
  <c r="G26" i="4"/>
  <c r="K26" i="4"/>
  <c r="K92" i="4"/>
  <c r="G92" i="4"/>
  <c r="A34" i="6"/>
  <c r="A35" i="6" s="1"/>
  <c r="A36" i="6" s="1"/>
  <c r="A38" i="6" s="1"/>
  <c r="A40" i="6" s="1"/>
  <c r="BB17" i="4"/>
  <c r="BB65" i="4"/>
  <c r="BB20" i="4"/>
  <c r="BB146" i="4"/>
  <c r="BB14" i="4"/>
  <c r="BB43" i="4"/>
  <c r="BB77" i="4"/>
  <c r="BB61" i="4"/>
  <c r="BB89" i="4"/>
  <c r="BB68" i="4"/>
  <c r="BB70" i="4"/>
  <c r="BB115" i="4"/>
  <c r="BB105" i="4"/>
  <c r="BB162" i="4"/>
  <c r="BB131" i="4"/>
  <c r="BB59" i="4"/>
  <c r="I59" i="4" s="1"/>
  <c r="BB75" i="4"/>
  <c r="BB41" i="4"/>
  <c r="BB48" i="4"/>
  <c r="BB113" i="4"/>
  <c r="I113" i="4" s="1"/>
  <c r="BB19" i="4"/>
  <c r="BB22" i="4"/>
  <c r="BB30" i="4"/>
  <c r="BB81" i="4"/>
  <c r="BB134" i="4"/>
  <c r="BB118" i="4"/>
  <c r="BB149" i="4"/>
  <c r="BB9" i="4"/>
  <c r="BB11" i="4"/>
  <c r="BB18" i="4"/>
  <c r="BB31" i="4"/>
  <c r="I31" i="4" s="1"/>
  <c r="BB156" i="4"/>
  <c r="BB50" i="4"/>
  <c r="BB82" i="4"/>
  <c r="BB84" i="4"/>
  <c r="BB101" i="4"/>
  <c r="I101" i="4" s="1"/>
  <c r="BB158" i="4"/>
  <c r="BB119" i="4"/>
  <c r="BB76" i="4"/>
  <c r="BB47" i="4"/>
  <c r="BB38" i="4"/>
  <c r="BB16" i="4"/>
  <c r="I16" i="4" s="1"/>
  <c r="BB72" i="4"/>
  <c r="I72" i="4" s="1"/>
  <c r="BB64" i="4"/>
  <c r="BB53" i="4"/>
  <c r="I53" i="4" s="1"/>
  <c r="BB34" i="4"/>
  <c r="BB159" i="4"/>
  <c r="BB36" i="4"/>
  <c r="BB25" i="4"/>
  <c r="BB23" i="4"/>
  <c r="BB27" i="4"/>
  <c r="BB58" i="4"/>
  <c r="BB62" i="4"/>
  <c r="I62" i="4" s="1"/>
  <c r="BB106" i="4"/>
  <c r="BB60" i="4"/>
  <c r="BB63" i="4"/>
  <c r="BB44" i="4"/>
  <c r="I44" i="4" s="1"/>
  <c r="BB73" i="4"/>
  <c r="BB125" i="4"/>
  <c r="BH131" i="4"/>
  <c r="BH12" i="4"/>
  <c r="BH19" i="4"/>
  <c r="BH76" i="4"/>
  <c r="BH64" i="4"/>
  <c r="BH43" i="4"/>
  <c r="BH54" i="4"/>
  <c r="BH28" i="4"/>
  <c r="BH77" i="4"/>
  <c r="BH40" i="4"/>
  <c r="BH32" i="4"/>
  <c r="BH23" i="4"/>
  <c r="BH84" i="4"/>
  <c r="BH70" i="4"/>
  <c r="BH86" i="4"/>
  <c r="BH106" i="4"/>
  <c r="BH78" i="4"/>
  <c r="BH157" i="4"/>
  <c r="BF121" i="4"/>
  <c r="BH11" i="4"/>
  <c r="BH24" i="4"/>
  <c r="G24" i="4" s="1"/>
  <c r="BH25" i="4"/>
  <c r="BH39" i="4"/>
  <c r="BH156" i="4"/>
  <c r="BH66" i="4"/>
  <c r="I66" i="4" s="1"/>
  <c r="BH87" i="4"/>
  <c r="BH65" i="4"/>
  <c r="BH33" i="4"/>
  <c r="BH61" i="4"/>
  <c r="BH20" i="4"/>
  <c r="BH102" i="4"/>
  <c r="I102" i="4" s="1"/>
  <c r="BH95" i="4"/>
  <c r="G95" i="4" s="1"/>
  <c r="BH68" i="4"/>
  <c r="BH48" i="4"/>
  <c r="BH35" i="4"/>
  <c r="BH118" i="4"/>
  <c r="BH124" i="4"/>
  <c r="G124" i="4" s="1"/>
  <c r="BH158" i="4"/>
  <c r="BJ29" i="4"/>
  <c r="BJ50" i="4"/>
  <c r="I118" i="4" l="1"/>
  <c r="I43" i="4"/>
  <c r="I64" i="4"/>
  <c r="I65" i="4"/>
  <c r="H124" i="4"/>
  <c r="H24" i="4"/>
  <c r="H95" i="4"/>
  <c r="H92" i="4"/>
  <c r="J92" i="4"/>
  <c r="H90" i="4"/>
  <c r="J90" i="4"/>
  <c r="G66" i="4"/>
  <c r="I124" i="4"/>
  <c r="J124" i="4" s="1"/>
  <c r="K95" i="4"/>
  <c r="K64" i="4"/>
  <c r="G64" i="4"/>
  <c r="K113" i="4"/>
  <c r="G113" i="4"/>
  <c r="J21" i="4"/>
  <c r="H21" i="4"/>
  <c r="K66" i="4"/>
  <c r="K102" i="4"/>
  <c r="G101" i="4"/>
  <c r="K101" i="4"/>
  <c r="K81" i="4"/>
  <c r="G81" i="4"/>
  <c r="G59" i="4"/>
  <c r="K59" i="4"/>
  <c r="G76" i="4"/>
  <c r="K76" i="4"/>
  <c r="G31" i="4"/>
  <c r="K31" i="4"/>
  <c r="K106" i="4"/>
  <c r="G106" i="4"/>
  <c r="G118" i="4"/>
  <c r="K118" i="4"/>
  <c r="G22" i="4"/>
  <c r="K22" i="4"/>
  <c r="K41" i="4"/>
  <c r="G41" i="4"/>
  <c r="G43" i="4"/>
  <c r="K43" i="4"/>
  <c r="G65" i="4"/>
  <c r="K65" i="4"/>
  <c r="K124" i="4"/>
  <c r="K24" i="4"/>
  <c r="J111" i="4"/>
  <c r="H111" i="4"/>
  <c r="I41" i="4"/>
  <c r="I106" i="4"/>
  <c r="I76" i="4"/>
  <c r="G102" i="4"/>
  <c r="I95" i="4"/>
  <c r="J95" i="4" s="1"/>
  <c r="I24" i="4"/>
  <c r="J24" i="4" s="1"/>
  <c r="G72" i="4"/>
  <c r="K72" i="4"/>
  <c r="K30" i="4"/>
  <c r="G30" i="4"/>
  <c r="K16" i="4"/>
  <c r="G16" i="4"/>
  <c r="K44" i="4"/>
  <c r="G44" i="4"/>
  <c r="G62" i="4"/>
  <c r="K62" i="4"/>
  <c r="G53" i="4"/>
  <c r="K53" i="4"/>
  <c r="K19" i="4"/>
  <c r="G19" i="4"/>
  <c r="K105" i="4"/>
  <c r="G105" i="4"/>
  <c r="J26" i="4"/>
  <c r="H26" i="4"/>
  <c r="I30" i="4"/>
  <c r="I19" i="4"/>
  <c r="I81" i="4"/>
  <c r="I105" i="4"/>
  <c r="I22" i="4"/>
  <c r="L113" i="4"/>
  <c r="L95" i="4"/>
  <c r="H31" i="4" l="1"/>
  <c r="J31" i="4"/>
  <c r="H53" i="4"/>
  <c r="J53" i="4"/>
  <c r="H62" i="4"/>
  <c r="J62" i="4"/>
  <c r="J105" i="4"/>
  <c r="H105" i="4"/>
  <c r="J19" i="4"/>
  <c r="H19" i="4"/>
  <c r="H44" i="4"/>
  <c r="J44" i="4"/>
  <c r="H102" i="4"/>
  <c r="J102" i="4"/>
  <c r="H43" i="4"/>
  <c r="J43" i="4"/>
  <c r="J22" i="4"/>
  <c r="H22" i="4"/>
  <c r="H59" i="4"/>
  <c r="J59" i="4"/>
  <c r="J101" i="4"/>
  <c r="H101" i="4"/>
  <c r="H72" i="4"/>
  <c r="J72" i="4"/>
  <c r="H41" i="4"/>
  <c r="J41" i="4"/>
  <c r="H106" i="4"/>
  <c r="J106" i="4"/>
  <c r="H76" i="4"/>
  <c r="J76" i="4"/>
  <c r="J16" i="4"/>
  <c r="H16" i="4"/>
  <c r="H30" i="4"/>
  <c r="J30" i="4"/>
  <c r="H65" i="4"/>
  <c r="J65" i="4"/>
  <c r="H118" i="4"/>
  <c r="J118" i="4"/>
  <c r="J81" i="4"/>
  <c r="H81" i="4"/>
  <c r="H113" i="4"/>
  <c r="J113" i="4"/>
  <c r="H64" i="4"/>
  <c r="J64" i="4"/>
  <c r="J66" i="4"/>
  <c r="H66" i="4"/>
  <c r="L53" i="4"/>
  <c r="L102" i="4"/>
  <c r="L43" i="4"/>
  <c r="L124" i="4"/>
  <c r="L59" i="4"/>
  <c r="L81" i="4"/>
  <c r="L64" i="4"/>
  <c r="L41" i="4"/>
  <c r="L19" i="4"/>
  <c r="L21" i="4"/>
  <c r="L65" i="4"/>
  <c r="L72" i="4"/>
  <c r="L22" i="4"/>
  <c r="L24" i="4"/>
  <c r="L90" i="4"/>
  <c r="L62" i="4"/>
  <c r="L16" i="4"/>
  <c r="L31" i="4"/>
  <c r="L66" i="4"/>
  <c r="L111" i="4"/>
  <c r="L26" i="4"/>
  <c r="L30" i="4"/>
  <c r="L76" i="4"/>
  <c r="BE5" i="4" l="1"/>
  <c r="BA5" i="4" s="1"/>
  <c r="AY5" i="4" s="1"/>
  <c r="AU5" i="4" s="1"/>
  <c r="AQ5" i="4" s="1"/>
  <c r="AO5" i="4" s="1"/>
  <c r="AM5" i="4" s="1"/>
  <c r="AK5" i="4" s="1"/>
  <c r="AE5" i="4" s="1"/>
  <c r="AC5" i="4" s="1"/>
  <c r="AA5" i="4" s="1"/>
  <c r="W5" i="4" s="1"/>
  <c r="U5" i="4" s="1"/>
  <c r="S5" i="4" s="1"/>
  <c r="Q5" i="4" s="1"/>
  <c r="O5" i="4" s="1"/>
  <c r="M5" i="4" s="1"/>
  <c r="AC68" i="5"/>
  <c r="AC67" i="5"/>
  <c r="AC66" i="5"/>
  <c r="AC65" i="5"/>
  <c r="AC64" i="5"/>
  <c r="AC63" i="5"/>
  <c r="AC62" i="5"/>
  <c r="AC61" i="5"/>
  <c r="AC60" i="5"/>
  <c r="AC59" i="5"/>
  <c r="AC58" i="5"/>
  <c r="AC57" i="5"/>
  <c r="AC56" i="5"/>
  <c r="AC55" i="5"/>
  <c r="AC54" i="5"/>
  <c r="AC53" i="5"/>
  <c r="AC52" i="5"/>
  <c r="AC51" i="5"/>
  <c r="AC50" i="5"/>
  <c r="AC49" i="5"/>
  <c r="AC48" i="5"/>
  <c r="AC47" i="5"/>
  <c r="AC46" i="5"/>
  <c r="AC45" i="5"/>
  <c r="AC44" i="5"/>
  <c r="AC43" i="5"/>
  <c r="AC42" i="5"/>
  <c r="AC41" i="5"/>
  <c r="AC40" i="5"/>
  <c r="AC39" i="5"/>
  <c r="AC38" i="5"/>
  <c r="AB29" i="5"/>
  <c r="AC29" i="5" s="1"/>
  <c r="AB25" i="5"/>
  <c r="AC25" i="5" s="1"/>
  <c r="AB23" i="5"/>
  <c r="AC23" i="5" s="1"/>
  <c r="AC22" i="5"/>
  <c r="AC21" i="5"/>
  <c r="AB17" i="5"/>
  <c r="AC17" i="5" s="1"/>
  <c r="AB15" i="5"/>
  <c r="AC14" i="5"/>
  <c r="AC13" i="5"/>
  <c r="AB11" i="5"/>
  <c r="AC10" i="5"/>
  <c r="AD9" i="5"/>
  <c r="AC9" i="5"/>
  <c r="AC8" i="5"/>
  <c r="AD7" i="5"/>
  <c r="AC7" i="5"/>
  <c r="AC6" i="5"/>
  <c r="AB4" i="5"/>
  <c r="AC16" i="5" l="1"/>
  <c r="AC12" i="5"/>
  <c r="AD15" i="5"/>
  <c r="AB18" i="5"/>
  <c r="AB19" i="5" s="1"/>
  <c r="AD19" i="5" s="1"/>
  <c r="AC5" i="5"/>
  <c r="AB26" i="5"/>
  <c r="AC11" i="5"/>
  <c r="AD13" i="5"/>
  <c r="AB30" i="5"/>
  <c r="AC15" i="5"/>
  <c r="AC24" i="5"/>
  <c r="AD11" i="5"/>
  <c r="AD23" i="5" l="1"/>
  <c r="AC20" i="5"/>
  <c r="AD21" i="5"/>
  <c r="AC19" i="5"/>
  <c r="AC18" i="5"/>
  <c r="AB31" i="5"/>
  <c r="AC30" i="5"/>
  <c r="AB27" i="5"/>
  <c r="AC26" i="5"/>
  <c r="AC28" i="5" l="1"/>
  <c r="AD27" i="5"/>
  <c r="AC27" i="5"/>
  <c r="AB32" i="5"/>
  <c r="AC31" i="5"/>
  <c r="AC32" i="5" l="1"/>
  <c r="AB33" i="5"/>
  <c r="X68" i="5"/>
  <c r="S68" i="5"/>
  <c r="N68" i="5"/>
  <c r="D68" i="5"/>
  <c r="X67" i="5"/>
  <c r="S67" i="5"/>
  <c r="N67" i="5"/>
  <c r="D67" i="5"/>
  <c r="X66" i="5"/>
  <c r="S66" i="5"/>
  <c r="N66" i="5"/>
  <c r="D66" i="5"/>
  <c r="X65" i="5"/>
  <c r="S65" i="5"/>
  <c r="N65" i="5"/>
  <c r="D65" i="5"/>
  <c r="X64" i="5"/>
  <c r="S64" i="5"/>
  <c r="N64" i="5"/>
  <c r="D64" i="5"/>
  <c r="X63" i="5"/>
  <c r="S63" i="5"/>
  <c r="N63" i="5"/>
  <c r="D63" i="5"/>
  <c r="X62" i="5"/>
  <c r="S62" i="5"/>
  <c r="N62" i="5"/>
  <c r="D62" i="5"/>
  <c r="X61" i="5"/>
  <c r="S61" i="5"/>
  <c r="N61" i="5"/>
  <c r="D61" i="5"/>
  <c r="H61" i="5" s="1"/>
  <c r="X60" i="5"/>
  <c r="S60" i="5"/>
  <c r="N60" i="5"/>
  <c r="D60" i="5"/>
  <c r="X59" i="5"/>
  <c r="S59" i="5"/>
  <c r="N59" i="5"/>
  <c r="D59" i="5"/>
  <c r="X58" i="5"/>
  <c r="S58" i="5"/>
  <c r="N58" i="5"/>
  <c r="D58" i="5"/>
  <c r="X57" i="5"/>
  <c r="S57" i="5"/>
  <c r="N57" i="5"/>
  <c r="D57" i="5"/>
  <c r="H57" i="5" s="1"/>
  <c r="X56" i="5"/>
  <c r="S56" i="5"/>
  <c r="N56" i="5"/>
  <c r="D56" i="5"/>
  <c r="X55" i="5"/>
  <c r="S55" i="5"/>
  <c r="N55" i="5"/>
  <c r="D55" i="5"/>
  <c r="X54" i="5"/>
  <c r="S54" i="5"/>
  <c r="N54" i="5"/>
  <c r="D54" i="5"/>
  <c r="X53" i="5"/>
  <c r="S53" i="5"/>
  <c r="N53" i="5"/>
  <c r="D53" i="5"/>
  <c r="H53" i="5" s="1"/>
  <c r="I53" i="5" s="1"/>
  <c r="X52" i="5"/>
  <c r="S52" i="5"/>
  <c r="N52" i="5"/>
  <c r="D52" i="5"/>
  <c r="X51" i="5"/>
  <c r="S51" i="5"/>
  <c r="N51" i="5"/>
  <c r="D51" i="5"/>
  <c r="X50" i="5"/>
  <c r="S50" i="5"/>
  <c r="N50" i="5"/>
  <c r="D50" i="5"/>
  <c r="X49" i="5"/>
  <c r="S49" i="5"/>
  <c r="N49" i="5"/>
  <c r="D49" i="5"/>
  <c r="X48" i="5"/>
  <c r="S48" i="5"/>
  <c r="N48" i="5"/>
  <c r="D48" i="5"/>
  <c r="X47" i="5"/>
  <c r="S47" i="5"/>
  <c r="N47" i="5"/>
  <c r="D47" i="5"/>
  <c r="H47" i="5" s="1"/>
  <c r="I47" i="5" s="1"/>
  <c r="X46" i="5"/>
  <c r="S46" i="5"/>
  <c r="N46" i="5"/>
  <c r="I46" i="5"/>
  <c r="D46" i="5"/>
  <c r="X45" i="5"/>
  <c r="S45" i="5"/>
  <c r="N45" i="5"/>
  <c r="I45" i="5"/>
  <c r="D45" i="5"/>
  <c r="X44" i="5"/>
  <c r="S44" i="5"/>
  <c r="N44" i="5"/>
  <c r="D44" i="5"/>
  <c r="X43" i="5"/>
  <c r="S43" i="5"/>
  <c r="N43" i="5"/>
  <c r="D43" i="5"/>
  <c r="H43" i="5" s="1"/>
  <c r="X42" i="5"/>
  <c r="S42" i="5"/>
  <c r="N42" i="5"/>
  <c r="I42" i="5"/>
  <c r="D42" i="5"/>
  <c r="X41" i="5"/>
  <c r="S41" i="5"/>
  <c r="N41" i="5"/>
  <c r="I41" i="5"/>
  <c r="D41" i="5"/>
  <c r="X40" i="5"/>
  <c r="S40" i="5"/>
  <c r="N40" i="5"/>
  <c r="I40" i="5"/>
  <c r="D40" i="5"/>
  <c r="X39" i="5"/>
  <c r="S39" i="5"/>
  <c r="N39" i="5"/>
  <c r="I39" i="5"/>
  <c r="D39" i="5"/>
  <c r="X38" i="5"/>
  <c r="S38" i="5"/>
  <c r="N38" i="5"/>
  <c r="I38" i="5"/>
  <c r="D38" i="5"/>
  <c r="C33" i="5"/>
  <c r="D32" i="5"/>
  <c r="D31" i="5"/>
  <c r="D30" i="5"/>
  <c r="W29" i="5"/>
  <c r="R29" i="5"/>
  <c r="R30" i="5" s="1"/>
  <c r="M29" i="5"/>
  <c r="H29" i="5"/>
  <c r="D29" i="5"/>
  <c r="W25" i="5"/>
  <c r="AH49" i="4" s="1"/>
  <c r="R25" i="5"/>
  <c r="S25" i="5" s="1"/>
  <c r="M25" i="5"/>
  <c r="I25" i="5"/>
  <c r="W23" i="5"/>
  <c r="R23" i="5"/>
  <c r="H23" i="5"/>
  <c r="X22" i="5"/>
  <c r="S22" i="5"/>
  <c r="I22" i="5"/>
  <c r="X21" i="5"/>
  <c r="S21" i="5"/>
  <c r="N21" i="5"/>
  <c r="I21" i="5"/>
  <c r="D21" i="5"/>
  <c r="R15" i="5"/>
  <c r="M15" i="5"/>
  <c r="T29" i="4" s="1"/>
  <c r="X14" i="5"/>
  <c r="S14" i="5"/>
  <c r="N14" i="5"/>
  <c r="I14" i="5"/>
  <c r="D14" i="5"/>
  <c r="X13" i="5"/>
  <c r="S13" i="5"/>
  <c r="N13" i="5"/>
  <c r="I13" i="5"/>
  <c r="D13" i="5"/>
  <c r="R11" i="5"/>
  <c r="X10" i="5"/>
  <c r="S10" i="5"/>
  <c r="M10" i="5"/>
  <c r="T73" i="4" s="1"/>
  <c r="I10" i="5"/>
  <c r="Y9" i="5"/>
  <c r="X9" i="5"/>
  <c r="T9" i="5"/>
  <c r="S9" i="5"/>
  <c r="M9" i="5"/>
  <c r="T48" i="4" s="1"/>
  <c r="J9" i="5"/>
  <c r="I9" i="5"/>
  <c r="D9" i="5"/>
  <c r="X8" i="5"/>
  <c r="S8" i="5"/>
  <c r="N8" i="5"/>
  <c r="I8" i="5"/>
  <c r="Y7" i="5"/>
  <c r="X7" i="5"/>
  <c r="T7" i="5"/>
  <c r="S7" i="5"/>
  <c r="O7" i="5"/>
  <c r="N7" i="5"/>
  <c r="I7" i="5"/>
  <c r="X6" i="5"/>
  <c r="S6" i="5"/>
  <c r="N6" i="5"/>
  <c r="X5" i="5"/>
  <c r="S5" i="5"/>
  <c r="N5" i="5"/>
  <c r="H5" i="5"/>
  <c r="C5" i="5"/>
  <c r="P11" i="4" l="1"/>
  <c r="AB10" i="4"/>
  <c r="AR14" i="4"/>
  <c r="AV10" i="4"/>
  <c r="S15" i="5"/>
  <c r="P48" i="4"/>
  <c r="P75" i="4"/>
  <c r="AB23" i="4"/>
  <c r="AB54" i="4"/>
  <c r="AV77" i="4"/>
  <c r="AR34" i="4"/>
  <c r="AR32" i="4"/>
  <c r="S24" i="5"/>
  <c r="BU60" i="4"/>
  <c r="BU61" i="4"/>
  <c r="AD147" i="4"/>
  <c r="AH68" i="4"/>
  <c r="AD98" i="4"/>
  <c r="AL82" i="4"/>
  <c r="AL91" i="4"/>
  <c r="AP89" i="4"/>
  <c r="AP83" i="4"/>
  <c r="R16" i="5"/>
  <c r="W30" i="5"/>
  <c r="AH86" i="4" s="1"/>
  <c r="AH100" i="4"/>
  <c r="AH50" i="4"/>
  <c r="BB10" i="4"/>
  <c r="X17" i="4"/>
  <c r="AF20" i="4"/>
  <c r="AN10" i="4"/>
  <c r="AZ40" i="4"/>
  <c r="BH63" i="4"/>
  <c r="BH115" i="4"/>
  <c r="BJ134" i="4"/>
  <c r="BJ146" i="4"/>
  <c r="AZ78" i="4"/>
  <c r="BF9" i="4"/>
  <c r="BB40" i="4"/>
  <c r="BB28" i="4"/>
  <c r="BF40" i="4"/>
  <c r="BF35" i="4"/>
  <c r="R26" i="5"/>
  <c r="R27" i="5" s="1"/>
  <c r="C34" i="5"/>
  <c r="S11" i="5"/>
  <c r="I30" i="5"/>
  <c r="S12" i="5"/>
  <c r="N9" i="5"/>
  <c r="X24" i="5"/>
  <c r="W26" i="5"/>
  <c r="AH70" i="4" s="1"/>
  <c r="I6" i="5"/>
  <c r="I24" i="5"/>
  <c r="H48" i="5"/>
  <c r="I48" i="5" s="1"/>
  <c r="I23" i="5"/>
  <c r="I29" i="5"/>
  <c r="I12" i="5"/>
  <c r="X17" i="5"/>
  <c r="R31" i="5"/>
  <c r="R32" i="5" s="1"/>
  <c r="S30" i="5"/>
  <c r="I44" i="5"/>
  <c r="I43" i="5"/>
  <c r="S16" i="5"/>
  <c r="R17" i="5"/>
  <c r="S17" i="5" s="1"/>
  <c r="D5" i="5"/>
  <c r="T15" i="5"/>
  <c r="N29" i="5"/>
  <c r="X16" i="5"/>
  <c r="T11" i="5"/>
  <c r="T13" i="5"/>
  <c r="D15" i="5"/>
  <c r="S29" i="5"/>
  <c r="I32" i="5"/>
  <c r="N16" i="5"/>
  <c r="H54" i="5"/>
  <c r="N10" i="5"/>
  <c r="I15" i="5"/>
  <c r="I5" i="5"/>
  <c r="M26" i="5"/>
  <c r="M27" i="5" s="1"/>
  <c r="J7" i="5"/>
  <c r="O9" i="5"/>
  <c r="N15" i="5"/>
  <c r="N17" i="5"/>
  <c r="AB34" i="5"/>
  <c r="AC33" i="5"/>
  <c r="J11" i="5"/>
  <c r="C7" i="5"/>
  <c r="R18" i="5"/>
  <c r="Y15" i="5"/>
  <c r="Y13" i="5"/>
  <c r="X11" i="5"/>
  <c r="J13" i="5"/>
  <c r="C35" i="5"/>
  <c r="D34" i="5"/>
  <c r="C6" i="5"/>
  <c r="I11" i="5"/>
  <c r="Y11" i="5"/>
  <c r="X12" i="5"/>
  <c r="X15" i="5"/>
  <c r="X23" i="5"/>
  <c r="M11" i="5"/>
  <c r="T28" i="4" s="1"/>
  <c r="J15" i="5"/>
  <c r="X18" i="5"/>
  <c r="N26" i="5"/>
  <c r="W31" i="5"/>
  <c r="AH104" i="4" s="1"/>
  <c r="X30" i="5"/>
  <c r="R33" i="5"/>
  <c r="S32" i="5"/>
  <c r="H55" i="5"/>
  <c r="I54" i="5"/>
  <c r="I57" i="5"/>
  <c r="H58" i="5"/>
  <c r="I58" i="5" s="1"/>
  <c r="H62" i="5"/>
  <c r="I62" i="5" s="1"/>
  <c r="I61" i="5"/>
  <c r="X29" i="5"/>
  <c r="M30" i="5"/>
  <c r="S31" i="5"/>
  <c r="S23" i="5"/>
  <c r="D25" i="5"/>
  <c r="N25" i="5"/>
  <c r="X25" i="5"/>
  <c r="D33" i="5"/>
  <c r="I120" i="4" l="1"/>
  <c r="K120" i="4"/>
  <c r="L120" i="4" s="1"/>
  <c r="G120" i="4"/>
  <c r="K48" i="4"/>
  <c r="L48" i="4" s="1"/>
  <c r="I48" i="4"/>
  <c r="G48" i="4"/>
  <c r="I100" i="4"/>
  <c r="K100" i="4"/>
  <c r="L100" i="4" s="1"/>
  <c r="G100" i="4"/>
  <c r="I36" i="4"/>
  <c r="G36" i="4"/>
  <c r="K36" i="4"/>
  <c r="L36" i="4" s="1"/>
  <c r="BB12" i="4"/>
  <c r="AF10" i="4"/>
  <c r="X15" i="4"/>
  <c r="AN14" i="4"/>
  <c r="BB13" i="4"/>
  <c r="AF12" i="4"/>
  <c r="X25" i="4"/>
  <c r="AN12" i="4"/>
  <c r="K12" i="4" s="1"/>
  <c r="L12" i="4" s="1"/>
  <c r="N28" i="5"/>
  <c r="T103" i="4"/>
  <c r="T45" i="4"/>
  <c r="T70" i="4"/>
  <c r="T56" i="4"/>
  <c r="G98" i="4"/>
  <c r="I98" i="4"/>
  <c r="K98" i="4"/>
  <c r="L98" i="4" s="1"/>
  <c r="I32" i="4"/>
  <c r="K32" i="4"/>
  <c r="L32" i="4" s="1"/>
  <c r="G32" i="4"/>
  <c r="I58" i="4"/>
  <c r="K58" i="4"/>
  <c r="L58" i="4" s="1"/>
  <c r="G58" i="4"/>
  <c r="I68" i="4"/>
  <c r="G68" i="4"/>
  <c r="K68" i="4"/>
  <c r="L68" i="4" s="1"/>
  <c r="K34" i="4"/>
  <c r="L34" i="4" s="1"/>
  <c r="I34" i="4"/>
  <c r="G34" i="4"/>
  <c r="BB33" i="4"/>
  <c r="K33" i="4" s="1"/>
  <c r="L33" i="4" s="1"/>
  <c r="AN47" i="4"/>
  <c r="AN27" i="4"/>
  <c r="K147" i="4"/>
  <c r="L147" i="4" s="1"/>
  <c r="I147" i="4"/>
  <c r="G147" i="4"/>
  <c r="S27" i="5"/>
  <c r="I20" i="4"/>
  <c r="K20" i="4"/>
  <c r="L20" i="4" s="1"/>
  <c r="G20" i="4"/>
  <c r="K54" i="4"/>
  <c r="L54" i="4" s="1"/>
  <c r="G54" i="4"/>
  <c r="I54" i="4"/>
  <c r="K17" i="4"/>
  <c r="L17" i="4" s="1"/>
  <c r="G17" i="4"/>
  <c r="I17" i="4"/>
  <c r="K23" i="4"/>
  <c r="L23" i="4" s="1"/>
  <c r="G23" i="4"/>
  <c r="I23" i="4"/>
  <c r="I103" i="4"/>
  <c r="G103" i="4"/>
  <c r="K103" i="4"/>
  <c r="L103" i="4" s="1"/>
  <c r="G75" i="4"/>
  <c r="I75" i="4"/>
  <c r="K75" i="4"/>
  <c r="L75" i="4" s="1"/>
  <c r="I11" i="4"/>
  <c r="G11" i="4"/>
  <c r="K11" i="4"/>
  <c r="L11" i="4" s="1"/>
  <c r="K28" i="4"/>
  <c r="L28" i="4" s="1"/>
  <c r="G28" i="4"/>
  <c r="I28" i="4"/>
  <c r="G12" i="4"/>
  <c r="I12" i="4"/>
  <c r="K13" i="4"/>
  <c r="L13" i="4" s="1"/>
  <c r="G13" i="4"/>
  <c r="I13" i="4"/>
  <c r="K9" i="4"/>
  <c r="L9" i="4" s="1"/>
  <c r="I9" i="4"/>
  <c r="G9" i="4"/>
  <c r="H9" i="4" s="1"/>
  <c r="I115" i="4"/>
  <c r="K115" i="4"/>
  <c r="L115" i="4" s="1"/>
  <c r="G115" i="4"/>
  <c r="I146" i="4"/>
  <c r="K146" i="4"/>
  <c r="L146" i="4" s="1"/>
  <c r="G146" i="4"/>
  <c r="G40" i="4"/>
  <c r="K40" i="4"/>
  <c r="L40" i="4" s="1"/>
  <c r="I40" i="4"/>
  <c r="BB67" i="4"/>
  <c r="S28" i="5"/>
  <c r="S26" i="5"/>
  <c r="E7" i="5"/>
  <c r="X26" i="5"/>
  <c r="H33" i="5"/>
  <c r="I33" i="5" s="1"/>
  <c r="W27" i="5"/>
  <c r="I31" i="5"/>
  <c r="H49" i="5"/>
  <c r="N18" i="5"/>
  <c r="N27" i="5"/>
  <c r="I26" i="5"/>
  <c r="AB35" i="5"/>
  <c r="AC34" i="5"/>
  <c r="D26" i="5"/>
  <c r="Y19" i="5"/>
  <c r="I16" i="5"/>
  <c r="H63" i="5"/>
  <c r="I63" i="5" s="1"/>
  <c r="M31" i="5"/>
  <c r="N30" i="5"/>
  <c r="H59" i="5"/>
  <c r="I56" i="5"/>
  <c r="I55" i="5"/>
  <c r="W32" i="5"/>
  <c r="X31" i="5"/>
  <c r="O13" i="5"/>
  <c r="N12" i="5"/>
  <c r="N11" i="5"/>
  <c r="O15" i="5"/>
  <c r="O11" i="5"/>
  <c r="R34" i="5"/>
  <c r="S33" i="5"/>
  <c r="E6" i="5"/>
  <c r="D6" i="5"/>
  <c r="E37" i="5"/>
  <c r="D35" i="5"/>
  <c r="E38" i="5"/>
  <c r="R19" i="5"/>
  <c r="S18" i="5"/>
  <c r="X20" i="5"/>
  <c r="Y21" i="5"/>
  <c r="X19" i="5"/>
  <c r="Y23" i="5"/>
  <c r="I17" i="5"/>
  <c r="D8" i="5"/>
  <c r="D7" i="5"/>
  <c r="E9" i="5"/>
  <c r="J98" i="4" l="1"/>
  <c r="H98" i="4"/>
  <c r="I33" i="4"/>
  <c r="H75" i="4"/>
  <c r="J75" i="4"/>
  <c r="H17" i="4"/>
  <c r="J17" i="4"/>
  <c r="H100" i="4"/>
  <c r="J100" i="4"/>
  <c r="G33" i="4"/>
  <c r="I14" i="4"/>
  <c r="G14" i="4"/>
  <c r="K14" i="4"/>
  <c r="L14" i="4" s="1"/>
  <c r="H103" i="4"/>
  <c r="J103" i="4"/>
  <c r="H68" i="4"/>
  <c r="J68" i="4"/>
  <c r="H32" i="4"/>
  <c r="J32" i="4"/>
  <c r="I45" i="4"/>
  <c r="K45" i="4"/>
  <c r="L45" i="4" s="1"/>
  <c r="G45" i="4"/>
  <c r="I15" i="4"/>
  <c r="G15" i="4"/>
  <c r="K15" i="4"/>
  <c r="L15" i="4" s="1"/>
  <c r="H54" i="4"/>
  <c r="J54" i="4"/>
  <c r="G148" i="4"/>
  <c r="K148" i="4"/>
  <c r="L148" i="4" s="1"/>
  <c r="I148" i="4"/>
  <c r="I27" i="4"/>
  <c r="K27" i="4"/>
  <c r="L27" i="4" s="1"/>
  <c r="G27" i="4"/>
  <c r="K10" i="4"/>
  <c r="L10" i="4" s="1"/>
  <c r="G10" i="4"/>
  <c r="I10" i="4"/>
  <c r="J48" i="4"/>
  <c r="H48" i="4"/>
  <c r="BU44" i="4"/>
  <c r="BU105" i="4"/>
  <c r="BU38" i="4"/>
  <c r="BU86" i="4"/>
  <c r="AL144" i="4"/>
  <c r="AL134" i="4"/>
  <c r="AH60" i="4"/>
  <c r="AL63" i="4"/>
  <c r="AL117" i="4"/>
  <c r="AP149" i="4"/>
  <c r="AP56" i="4"/>
  <c r="G56" i="4" s="1"/>
  <c r="AP116" i="4"/>
  <c r="AP91" i="4"/>
  <c r="J11" i="4"/>
  <c r="H11" i="4"/>
  <c r="I47" i="4"/>
  <c r="G47" i="4"/>
  <c r="K47" i="4"/>
  <c r="L47" i="4" s="1"/>
  <c r="H58" i="4"/>
  <c r="J58" i="4"/>
  <c r="J23" i="4"/>
  <c r="H23" i="4"/>
  <c r="H20" i="4"/>
  <c r="J20" i="4"/>
  <c r="J147" i="4"/>
  <c r="H147" i="4"/>
  <c r="J34" i="4"/>
  <c r="H34" i="4"/>
  <c r="I25" i="4"/>
  <c r="K25" i="4"/>
  <c r="L25" i="4" s="1"/>
  <c r="G25" i="4"/>
  <c r="H36" i="4"/>
  <c r="J36" i="4"/>
  <c r="J120" i="4"/>
  <c r="H120" i="4"/>
  <c r="J115" i="4"/>
  <c r="H115" i="4"/>
  <c r="H12" i="4"/>
  <c r="J12" i="4"/>
  <c r="K67" i="4"/>
  <c r="L67" i="4" s="1"/>
  <c r="G67" i="4"/>
  <c r="I67" i="4"/>
  <c r="H40" i="4"/>
  <c r="J40" i="4"/>
  <c r="J13" i="4"/>
  <c r="H13" i="4"/>
  <c r="H33" i="4"/>
  <c r="H146" i="4"/>
  <c r="J146" i="4"/>
  <c r="H28" i="4"/>
  <c r="J28" i="4"/>
  <c r="J9" i="4"/>
  <c r="AZ82" i="4"/>
  <c r="AZ49" i="4"/>
  <c r="AZ60" i="4"/>
  <c r="AZ71" i="4"/>
  <c r="BJ35" i="4"/>
  <c r="BJ104" i="4"/>
  <c r="BJ78" i="4"/>
  <c r="BJ70" i="4"/>
  <c r="H64" i="5"/>
  <c r="Y27" i="5"/>
  <c r="X27" i="5"/>
  <c r="X28" i="5"/>
  <c r="I49" i="5"/>
  <c r="H50" i="5"/>
  <c r="M22" i="5"/>
  <c r="N22" i="5" s="1"/>
  <c r="O19" i="5"/>
  <c r="N20" i="5"/>
  <c r="O21" i="5"/>
  <c r="N19" i="5"/>
  <c r="O27" i="5"/>
  <c r="AB36" i="5"/>
  <c r="AD37" i="5"/>
  <c r="AD35" i="5"/>
  <c r="AC35" i="5"/>
  <c r="AD38" i="5"/>
  <c r="D27" i="5"/>
  <c r="D28" i="5"/>
  <c r="I28" i="5"/>
  <c r="I27" i="5"/>
  <c r="I18" i="5"/>
  <c r="T21" i="5"/>
  <c r="S19" i="5"/>
  <c r="S20" i="5"/>
  <c r="T19" i="5"/>
  <c r="T23" i="5"/>
  <c r="T27" i="5"/>
  <c r="I59" i="5"/>
  <c r="I60" i="5"/>
  <c r="D37" i="5"/>
  <c r="D36" i="5"/>
  <c r="R35" i="5"/>
  <c r="S34" i="5"/>
  <c r="W33" i="5"/>
  <c r="X32" i="5"/>
  <c r="D10" i="5"/>
  <c r="M32" i="5"/>
  <c r="N31" i="5"/>
  <c r="I34" i="5"/>
  <c r="I64" i="5"/>
  <c r="H65" i="5"/>
  <c r="J33" i="4" l="1"/>
  <c r="H56" i="4"/>
  <c r="K56" i="4"/>
  <c r="L56" i="4" s="1"/>
  <c r="J27" i="4"/>
  <c r="H27" i="4"/>
  <c r="H15" i="4"/>
  <c r="J15" i="4"/>
  <c r="J14" i="4"/>
  <c r="H14" i="4"/>
  <c r="J47" i="4"/>
  <c r="H47" i="4"/>
  <c r="H45" i="4"/>
  <c r="J45" i="4"/>
  <c r="G63" i="4"/>
  <c r="K63" i="4"/>
  <c r="L63" i="4" s="1"/>
  <c r="I63" i="4"/>
  <c r="I134" i="4"/>
  <c r="K134" i="4"/>
  <c r="L134" i="4" s="1"/>
  <c r="G134" i="4"/>
  <c r="J148" i="4"/>
  <c r="H148" i="4"/>
  <c r="I126" i="4"/>
  <c r="K126" i="4"/>
  <c r="L126" i="4" s="1"/>
  <c r="G126" i="4"/>
  <c r="J25" i="4"/>
  <c r="H25" i="4"/>
  <c r="K91" i="4"/>
  <c r="L91" i="4" s="1"/>
  <c r="I91" i="4"/>
  <c r="G91" i="4"/>
  <c r="J10" i="4"/>
  <c r="H10" i="4"/>
  <c r="I61" i="4"/>
  <c r="G61" i="4"/>
  <c r="K61" i="4"/>
  <c r="L61" i="4" s="1"/>
  <c r="I56" i="4"/>
  <c r="J56" i="4" s="1"/>
  <c r="I116" i="4"/>
  <c r="G116" i="4"/>
  <c r="K116" i="4"/>
  <c r="L116" i="4" s="1"/>
  <c r="I99" i="4"/>
  <c r="K99" i="4"/>
  <c r="L99" i="4" s="1"/>
  <c r="G99" i="4"/>
  <c r="J67" i="4"/>
  <c r="H67" i="4"/>
  <c r="I70" i="4"/>
  <c r="K70" i="4"/>
  <c r="L70" i="4" s="1"/>
  <c r="G70" i="4"/>
  <c r="G71" i="4"/>
  <c r="K71" i="4"/>
  <c r="L71" i="4" s="1"/>
  <c r="I71" i="4"/>
  <c r="I78" i="4"/>
  <c r="K78" i="4"/>
  <c r="G78" i="4"/>
  <c r="I104" i="4"/>
  <c r="G104" i="4"/>
  <c r="K104" i="4"/>
  <c r="L104" i="4" s="1"/>
  <c r="G49" i="4"/>
  <c r="K49" i="4"/>
  <c r="L49" i="4" s="1"/>
  <c r="I49" i="4"/>
  <c r="L44" i="4"/>
  <c r="L105" i="4"/>
  <c r="M23" i="5"/>
  <c r="H51" i="5"/>
  <c r="I50" i="5"/>
  <c r="AC37" i="5"/>
  <c r="AC36" i="5"/>
  <c r="E15" i="5"/>
  <c r="E13" i="5"/>
  <c r="D11" i="5"/>
  <c r="D12" i="5"/>
  <c r="E11" i="5"/>
  <c r="J38" i="5"/>
  <c r="H36" i="5"/>
  <c r="J35" i="5"/>
  <c r="J37" i="5"/>
  <c r="I35" i="5"/>
  <c r="W34" i="5"/>
  <c r="X33" i="5"/>
  <c r="T38" i="5"/>
  <c r="S35" i="5"/>
  <c r="R36" i="5"/>
  <c r="T37" i="5"/>
  <c r="T35" i="5"/>
  <c r="I20" i="5"/>
  <c r="I19" i="5"/>
  <c r="J21" i="5"/>
  <c r="J23" i="5"/>
  <c r="J27" i="5"/>
  <c r="J19" i="5"/>
  <c r="H66" i="5"/>
  <c r="I65" i="5"/>
  <c r="M33" i="5"/>
  <c r="N32" i="5"/>
  <c r="N23" i="5" l="1"/>
  <c r="T38" i="4"/>
  <c r="T39" i="4"/>
  <c r="T57" i="4"/>
  <c r="T35" i="4"/>
  <c r="H99" i="4"/>
  <c r="J99" i="4"/>
  <c r="H61" i="4"/>
  <c r="J61" i="4"/>
  <c r="G79" i="4"/>
  <c r="I79" i="4"/>
  <c r="K79" i="4"/>
  <c r="L79" i="4" s="1"/>
  <c r="J134" i="4"/>
  <c r="H134" i="4"/>
  <c r="K138" i="4"/>
  <c r="L138" i="4" s="1"/>
  <c r="I138" i="4"/>
  <c r="G138" i="4"/>
  <c r="J116" i="4"/>
  <c r="H116" i="4"/>
  <c r="H126" i="4"/>
  <c r="J126" i="4"/>
  <c r="J63" i="4"/>
  <c r="H63" i="4"/>
  <c r="H91" i="4"/>
  <c r="J91" i="4"/>
  <c r="K155" i="4"/>
  <c r="L155" i="4" s="1"/>
  <c r="G155" i="4"/>
  <c r="I155" i="4"/>
  <c r="H104" i="4"/>
  <c r="J104" i="4"/>
  <c r="J70" i="4"/>
  <c r="H70" i="4"/>
  <c r="H49" i="4"/>
  <c r="J49" i="4"/>
  <c r="H78" i="4"/>
  <c r="J78" i="4"/>
  <c r="J71" i="4"/>
  <c r="H71" i="4"/>
  <c r="O23" i="5"/>
  <c r="N24" i="5"/>
  <c r="I51" i="5"/>
  <c r="I52" i="5"/>
  <c r="M34" i="5"/>
  <c r="N33" i="5"/>
  <c r="I66" i="5"/>
  <c r="H67" i="5"/>
  <c r="D16" i="5"/>
  <c r="S36" i="5"/>
  <c r="S37" i="5"/>
  <c r="W35" i="5"/>
  <c r="X34" i="5"/>
  <c r="I36" i="5"/>
  <c r="I37" i="5"/>
  <c r="K35" i="4" l="1"/>
  <c r="L35" i="4" s="1"/>
  <c r="G35" i="4"/>
  <c r="I35" i="4"/>
  <c r="K57" i="4"/>
  <c r="L57" i="4" s="1"/>
  <c r="G57" i="4"/>
  <c r="I57" i="4"/>
  <c r="BU118" i="4"/>
  <c r="BU101" i="4"/>
  <c r="BU149" i="4"/>
  <c r="BU106" i="4"/>
  <c r="BU92" i="4"/>
  <c r="BU162" i="4"/>
  <c r="BU78" i="4"/>
  <c r="BU157" i="4"/>
  <c r="AL60" i="4"/>
  <c r="AL74" i="4"/>
  <c r="AP50" i="4"/>
  <c r="AP161" i="4"/>
  <c r="AP86" i="4"/>
  <c r="AP144" i="4"/>
  <c r="AP135" i="4"/>
  <c r="AP117" i="4"/>
  <c r="J155" i="4"/>
  <c r="H155" i="4"/>
  <c r="I39" i="4"/>
  <c r="G39" i="4"/>
  <c r="K39" i="4"/>
  <c r="L39" i="4" s="1"/>
  <c r="H79" i="4"/>
  <c r="J79" i="4"/>
  <c r="K38" i="4"/>
  <c r="L38" i="4" s="1"/>
  <c r="I38" i="4"/>
  <c r="G38" i="4"/>
  <c r="H38" i="4" s="1"/>
  <c r="H138" i="4"/>
  <c r="J138" i="4"/>
  <c r="AZ83" i="4"/>
  <c r="AZ145" i="4"/>
  <c r="AZ77" i="4"/>
  <c r="AZ121" i="4"/>
  <c r="AZ117" i="4"/>
  <c r="AZ123" i="4"/>
  <c r="AZ160" i="4"/>
  <c r="BJ157" i="4"/>
  <c r="BJ82" i="4"/>
  <c r="BJ86" i="4"/>
  <c r="BJ89" i="4"/>
  <c r="BJ158" i="4"/>
  <c r="BJ60" i="4"/>
  <c r="BJ156" i="4"/>
  <c r="BJ159" i="4"/>
  <c r="Y37" i="5"/>
  <c r="Y35" i="5"/>
  <c r="X35" i="5"/>
  <c r="Y38" i="5"/>
  <c r="W36" i="5"/>
  <c r="D17" i="5"/>
  <c r="M35" i="5"/>
  <c r="N34" i="5"/>
  <c r="H68" i="5"/>
  <c r="I67" i="5"/>
  <c r="J38" i="4" l="1"/>
  <c r="G50" i="4"/>
  <c r="K50" i="4"/>
  <c r="L50" i="4" s="1"/>
  <c r="I50" i="4"/>
  <c r="I74" i="4"/>
  <c r="K74" i="4"/>
  <c r="L74" i="4" s="1"/>
  <c r="G74" i="4"/>
  <c r="K135" i="4"/>
  <c r="L135" i="4" s="1"/>
  <c r="G135" i="4"/>
  <c r="I135" i="4"/>
  <c r="J57" i="4"/>
  <c r="H57" i="4"/>
  <c r="G144" i="4"/>
  <c r="K144" i="4"/>
  <c r="L144" i="4" s="1"/>
  <c r="I144" i="4"/>
  <c r="H39" i="4"/>
  <c r="J39" i="4"/>
  <c r="G161" i="4"/>
  <c r="K161" i="4"/>
  <c r="L161" i="4" s="1"/>
  <c r="I161" i="4"/>
  <c r="H35" i="4"/>
  <c r="J35" i="4"/>
  <c r="I158" i="4"/>
  <c r="K158" i="4"/>
  <c r="L158" i="4" s="1"/>
  <c r="G158" i="4"/>
  <c r="K77" i="4"/>
  <c r="G77" i="4"/>
  <c r="I77" i="4"/>
  <c r="I157" i="4"/>
  <c r="K157" i="4"/>
  <c r="G157" i="4"/>
  <c r="I159" i="4"/>
  <c r="G159" i="4"/>
  <c r="K159" i="4"/>
  <c r="I89" i="4"/>
  <c r="G89" i="4"/>
  <c r="K89" i="4"/>
  <c r="K160" i="4"/>
  <c r="L160" i="4" s="1"/>
  <c r="G160" i="4"/>
  <c r="I160" i="4"/>
  <c r="I156" i="4"/>
  <c r="G156" i="4"/>
  <c r="K156" i="4"/>
  <c r="L156" i="4" s="1"/>
  <c r="I86" i="4"/>
  <c r="G86" i="4"/>
  <c r="K86" i="4"/>
  <c r="L86" i="4" s="1"/>
  <c r="K123" i="4"/>
  <c r="G123" i="4"/>
  <c r="I123" i="4"/>
  <c r="K145" i="4"/>
  <c r="L145" i="4" s="1"/>
  <c r="G145" i="4"/>
  <c r="I145" i="4"/>
  <c r="K121" i="4"/>
  <c r="L121" i="4" s="1"/>
  <c r="G121" i="4"/>
  <c r="I121" i="4"/>
  <c r="I60" i="4"/>
  <c r="G60" i="4"/>
  <c r="K60" i="4"/>
  <c r="L60" i="4" s="1"/>
  <c r="I82" i="4"/>
  <c r="K82" i="4"/>
  <c r="G82" i="4"/>
  <c r="G117" i="4"/>
  <c r="K117" i="4"/>
  <c r="L117" i="4" s="1"/>
  <c r="I117" i="4"/>
  <c r="G83" i="4"/>
  <c r="K83" i="4"/>
  <c r="L83" i="4" s="1"/>
  <c r="I83" i="4"/>
  <c r="L92" i="4"/>
  <c r="L89" i="4"/>
  <c r="L77" i="4"/>
  <c r="L101" i="4"/>
  <c r="L123" i="4"/>
  <c r="L78" i="4"/>
  <c r="L82" i="4"/>
  <c r="L157" i="4"/>
  <c r="L118" i="4"/>
  <c r="L106" i="4"/>
  <c r="L159" i="4"/>
  <c r="BF55" i="4"/>
  <c r="BF119" i="4"/>
  <c r="BF73" i="4"/>
  <c r="BF149" i="4"/>
  <c r="BF131" i="4"/>
  <c r="BF29" i="4"/>
  <c r="BF96" i="4"/>
  <c r="BF84" i="4"/>
  <c r="BF162" i="4"/>
  <c r="BF125" i="4"/>
  <c r="I68" i="5"/>
  <c r="D18" i="5"/>
  <c r="X37" i="5"/>
  <c r="X36" i="5"/>
  <c r="O37" i="5"/>
  <c r="O38" i="5"/>
  <c r="O35" i="5"/>
  <c r="M36" i="5"/>
  <c r="N35" i="5"/>
  <c r="J135" i="4" l="1"/>
  <c r="H135" i="4"/>
  <c r="H74" i="4"/>
  <c r="J74" i="4"/>
  <c r="J144" i="4"/>
  <c r="H144" i="4"/>
  <c r="J161" i="4"/>
  <c r="H161" i="4"/>
  <c r="H50" i="4"/>
  <c r="J50" i="4"/>
  <c r="H117" i="4"/>
  <c r="J117" i="4"/>
  <c r="K96" i="4"/>
  <c r="I96" i="4"/>
  <c r="G96" i="4"/>
  <c r="K125" i="4"/>
  <c r="L125" i="4" s="1"/>
  <c r="G125" i="4"/>
  <c r="I125" i="4"/>
  <c r="K29" i="4"/>
  <c r="L29" i="4" s="1"/>
  <c r="G29" i="4"/>
  <c r="I29" i="4"/>
  <c r="G119" i="4"/>
  <c r="I119" i="4"/>
  <c r="K119" i="4"/>
  <c r="L119" i="4" s="1"/>
  <c r="J83" i="4"/>
  <c r="H83" i="4"/>
  <c r="H82" i="4"/>
  <c r="J82" i="4"/>
  <c r="H60" i="4"/>
  <c r="J60" i="4"/>
  <c r="H86" i="4"/>
  <c r="J86" i="4"/>
  <c r="J159" i="4"/>
  <c r="H159" i="4"/>
  <c r="J158" i="4"/>
  <c r="H158" i="4"/>
  <c r="G73" i="4"/>
  <c r="K73" i="4"/>
  <c r="L73" i="4" s="1"/>
  <c r="I73" i="4"/>
  <c r="H156" i="4"/>
  <c r="J156" i="4"/>
  <c r="G162" i="4"/>
  <c r="I162" i="4"/>
  <c r="K162" i="4"/>
  <c r="L162" i="4" s="1"/>
  <c r="G131" i="4"/>
  <c r="I131" i="4"/>
  <c r="K131" i="4"/>
  <c r="L131" i="4" s="1"/>
  <c r="K55" i="4"/>
  <c r="L55" i="4" s="1"/>
  <c r="G55" i="4"/>
  <c r="I55" i="4"/>
  <c r="J123" i="4"/>
  <c r="H123" i="4"/>
  <c r="H89" i="4"/>
  <c r="J89" i="4"/>
  <c r="H121" i="4"/>
  <c r="J121" i="4"/>
  <c r="I84" i="4"/>
  <c r="K84" i="4"/>
  <c r="G84" i="4"/>
  <c r="G149" i="4"/>
  <c r="K149" i="4"/>
  <c r="L149" i="4" s="1"/>
  <c r="I149" i="4"/>
  <c r="J145" i="4"/>
  <c r="H145" i="4"/>
  <c r="H160" i="4"/>
  <c r="J160" i="4"/>
  <c r="H157" i="4"/>
  <c r="J157" i="4"/>
  <c r="H77" i="4"/>
  <c r="J77" i="4"/>
  <c r="L84" i="4"/>
  <c r="L96" i="4"/>
  <c r="N37" i="5"/>
  <c r="N36" i="5"/>
  <c r="D20" i="5"/>
  <c r="C22" i="5"/>
  <c r="D19" i="5"/>
  <c r="E24" i="5"/>
  <c r="E21" i="5"/>
  <c r="E27" i="5"/>
  <c r="E35" i="5"/>
  <c r="E19" i="5"/>
  <c r="BB87" i="4" l="1"/>
  <c r="AF18" i="4"/>
  <c r="J162" i="4"/>
  <c r="H162" i="4"/>
  <c r="H119" i="4"/>
  <c r="J119" i="4"/>
  <c r="K87" i="4"/>
  <c r="L87" i="4" s="1"/>
  <c r="G87" i="4"/>
  <c r="I87" i="4"/>
  <c r="H84" i="4"/>
  <c r="J84" i="4"/>
  <c r="H55" i="4"/>
  <c r="J55" i="4"/>
  <c r="J131" i="4"/>
  <c r="H131" i="4"/>
  <c r="H73" i="4"/>
  <c r="J73" i="4"/>
  <c r="H125" i="4"/>
  <c r="J125" i="4"/>
  <c r="J149" i="4"/>
  <c r="H149" i="4"/>
  <c r="J29" i="4"/>
  <c r="H29" i="4"/>
  <c r="H96" i="4"/>
  <c r="J96" i="4"/>
  <c r="D22" i="5"/>
  <c r="I18" i="4" l="1"/>
  <c r="K18" i="4"/>
  <c r="L18" i="4" s="1"/>
  <c r="G18" i="4"/>
  <c r="H87" i="4"/>
  <c r="J87" i="4"/>
  <c r="D24" i="5"/>
  <c r="E23" i="5"/>
  <c r="D23" i="5"/>
  <c r="J18" i="4" l="1"/>
  <c r="H18" i="4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28" i="3"/>
  <c r="H24" i="3"/>
  <c r="H22" i="3"/>
  <c r="H21" i="3"/>
  <c r="H20" i="3"/>
  <c r="H16" i="3"/>
  <c r="H14" i="3"/>
  <c r="H13" i="3"/>
  <c r="H12" i="3"/>
  <c r="H10" i="3"/>
  <c r="H9" i="3"/>
  <c r="H8" i="3"/>
  <c r="H7" i="3"/>
  <c r="H6" i="3"/>
  <c r="H5" i="3"/>
  <c r="AB4" i="2"/>
  <c r="AC5" i="2" s="1"/>
  <c r="AC68" i="2"/>
  <c r="AC67" i="2"/>
  <c r="AC66" i="2"/>
  <c r="AC65" i="2"/>
  <c r="AC64" i="2"/>
  <c r="AC63" i="2"/>
  <c r="AC62" i="2"/>
  <c r="AC61" i="2"/>
  <c r="AC60" i="2"/>
  <c r="AC59" i="2"/>
  <c r="AC58" i="2"/>
  <c r="AC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C44" i="2"/>
  <c r="AC43" i="2"/>
  <c r="AC42" i="2"/>
  <c r="AC41" i="2"/>
  <c r="AC40" i="2"/>
  <c r="AC39" i="2"/>
  <c r="AC38" i="2"/>
  <c r="AB29" i="2"/>
  <c r="AB30" i="2" s="1"/>
  <c r="H30" i="3" s="1"/>
  <c r="AB25" i="2"/>
  <c r="AB26" i="2" s="1"/>
  <c r="H26" i="3" s="1"/>
  <c r="AB23" i="2"/>
  <c r="H23" i="3" s="1"/>
  <c r="AC22" i="2"/>
  <c r="AC21" i="2"/>
  <c r="AB17" i="2"/>
  <c r="AC17" i="2" s="1"/>
  <c r="AB15" i="2"/>
  <c r="H15" i="3" s="1"/>
  <c r="AC14" i="2"/>
  <c r="AC13" i="2"/>
  <c r="AB11" i="2"/>
  <c r="H11" i="3" s="1"/>
  <c r="AC10" i="2"/>
  <c r="AD9" i="2"/>
  <c r="AC9" i="2"/>
  <c r="AC8" i="2"/>
  <c r="AD7" i="2"/>
  <c r="AC7" i="2"/>
  <c r="AC6" i="2"/>
  <c r="H4" i="3" l="1"/>
  <c r="AD11" i="2"/>
  <c r="AC16" i="2"/>
  <c r="H17" i="3"/>
  <c r="H25" i="3"/>
  <c r="H29" i="3"/>
  <c r="AB31" i="2"/>
  <c r="H31" i="3" s="1"/>
  <c r="AC30" i="2"/>
  <c r="AB27" i="2"/>
  <c r="H27" i="3" s="1"/>
  <c r="AC26" i="2"/>
  <c r="AC11" i="2"/>
  <c r="AC12" i="2"/>
  <c r="AD13" i="2"/>
  <c r="AD15" i="2"/>
  <c r="AB18" i="2"/>
  <c r="H18" i="3" s="1"/>
  <c r="AC23" i="2"/>
  <c r="AC24" i="2"/>
  <c r="AC25" i="2"/>
  <c r="AC29" i="2"/>
  <c r="AC15" i="2"/>
  <c r="AC18" i="2" l="1"/>
  <c r="AB19" i="2"/>
  <c r="H19" i="3" s="1"/>
  <c r="AC28" i="2"/>
  <c r="AC27" i="2"/>
  <c r="AB32" i="2"/>
  <c r="H32" i="3" s="1"/>
  <c r="AC31" i="2"/>
  <c r="AD27" i="2" l="1"/>
  <c r="AB33" i="2"/>
  <c r="H33" i="3" s="1"/>
  <c r="AC32" i="2"/>
  <c r="AD21" i="2"/>
  <c r="AC20" i="2"/>
  <c r="AC19" i="2"/>
  <c r="AD23" i="2"/>
  <c r="AD19" i="2"/>
  <c r="Y9" i="2"/>
  <c r="Y7" i="2"/>
  <c r="T9" i="2"/>
  <c r="T7" i="2"/>
  <c r="M9" i="2"/>
  <c r="M10" i="2"/>
  <c r="AB34" i="2" l="1"/>
  <c r="H34" i="3" s="1"/>
  <c r="AC33" i="2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24" i="3"/>
  <c r="G22" i="3"/>
  <c r="G21" i="3"/>
  <c r="G16" i="3"/>
  <c r="G14" i="3"/>
  <c r="G13" i="3"/>
  <c r="G12" i="3"/>
  <c r="G9" i="3"/>
  <c r="G8" i="3"/>
  <c r="G7" i="3"/>
  <c r="G6" i="3"/>
  <c r="G4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22" i="3"/>
  <c r="F21" i="3"/>
  <c r="F14" i="3"/>
  <c r="F13" i="3"/>
  <c r="F12" i="3"/>
  <c r="F9" i="3"/>
  <c r="F8" i="3"/>
  <c r="F4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28" i="3"/>
  <c r="E21" i="3"/>
  <c r="E14" i="3"/>
  <c r="E13" i="3"/>
  <c r="E12" i="3"/>
  <c r="E9" i="3"/>
  <c r="E8" i="3"/>
  <c r="E4" i="3"/>
  <c r="D21" i="3"/>
  <c r="D14" i="3"/>
  <c r="D13" i="3"/>
  <c r="D12" i="3"/>
  <c r="D10" i="3"/>
  <c r="D9" i="3"/>
  <c r="D8" i="3"/>
  <c r="D7" i="3"/>
  <c r="D6" i="3"/>
  <c r="D4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24" i="3"/>
  <c r="C21" i="3"/>
  <c r="C20" i="3"/>
  <c r="C14" i="3"/>
  <c r="C13" i="3"/>
  <c r="C12" i="3"/>
  <c r="C9" i="3"/>
  <c r="C8" i="3"/>
  <c r="C4" i="3"/>
  <c r="G5" i="3"/>
  <c r="F5" i="3"/>
  <c r="M15" i="2"/>
  <c r="M11" i="2"/>
  <c r="H5" i="2"/>
  <c r="C25" i="2"/>
  <c r="C26" i="2" s="1"/>
  <c r="C5" i="2"/>
  <c r="C6" i="2" s="1"/>
  <c r="C15" i="2"/>
  <c r="C15" i="3" s="1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5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L36" i="2"/>
  <c r="AL35" i="2"/>
  <c r="AL34" i="2"/>
  <c r="AL33" i="2"/>
  <c r="AL32" i="2"/>
  <c r="AL31" i="2"/>
  <c r="AL30" i="2"/>
  <c r="AL29" i="2"/>
  <c r="AL28" i="2"/>
  <c r="AL27" i="2"/>
  <c r="AL26" i="2"/>
  <c r="AL25" i="2"/>
  <c r="AL24" i="2"/>
  <c r="AL23" i="2"/>
  <c r="AL22" i="2"/>
  <c r="AL21" i="2"/>
  <c r="AL20" i="2"/>
  <c r="AL19" i="2"/>
  <c r="AL18" i="2"/>
  <c r="AL17" i="2"/>
  <c r="AL16" i="2"/>
  <c r="AL15" i="2"/>
  <c r="AL14" i="2"/>
  <c r="AL13" i="2"/>
  <c r="AL12" i="2"/>
  <c r="AL11" i="2"/>
  <c r="AL10" i="2"/>
  <c r="AL9" i="2"/>
  <c r="AL8" i="2"/>
  <c r="AL7" i="2"/>
  <c r="AL6" i="2"/>
  <c r="AL5" i="2"/>
  <c r="C7" i="2" l="1"/>
  <c r="C7" i="3" s="1"/>
  <c r="E15" i="3"/>
  <c r="C6" i="3"/>
  <c r="E6" i="2"/>
  <c r="C10" i="2"/>
  <c r="C5" i="3"/>
  <c r="M17" i="2"/>
  <c r="M18" i="2" s="1"/>
  <c r="M19" i="2" s="1"/>
  <c r="O15" i="2"/>
  <c r="D5" i="3"/>
  <c r="AB35" i="2"/>
  <c r="H35" i="3" s="1"/>
  <c r="AC34" i="2"/>
  <c r="F7" i="3"/>
  <c r="E5" i="3"/>
  <c r="E7" i="3"/>
  <c r="E11" i="3"/>
  <c r="E16" i="3"/>
  <c r="E10" i="3"/>
  <c r="C27" i="2"/>
  <c r="C26" i="3"/>
  <c r="C25" i="3"/>
  <c r="S7" i="2"/>
  <c r="S9" i="2"/>
  <c r="E20" i="3"/>
  <c r="E6" i="3"/>
  <c r="H11" i="2"/>
  <c r="E18" i="3" l="1"/>
  <c r="E17" i="3"/>
  <c r="D11" i="3"/>
  <c r="C10" i="3"/>
  <c r="C11" i="2"/>
  <c r="E19" i="3"/>
  <c r="M22" i="2"/>
  <c r="E22" i="3" s="1"/>
  <c r="O21" i="2"/>
  <c r="AD38" i="2"/>
  <c r="AD37" i="2"/>
  <c r="AD35" i="2"/>
  <c r="AB36" i="2"/>
  <c r="H36" i="3" s="1"/>
  <c r="AC35" i="2"/>
  <c r="W11" i="2"/>
  <c r="G10" i="3"/>
  <c r="S8" i="2"/>
  <c r="R11" i="2"/>
  <c r="F10" i="3"/>
  <c r="S6" i="2"/>
  <c r="F6" i="3"/>
  <c r="M25" i="2"/>
  <c r="E24" i="3"/>
  <c r="M23" i="2"/>
  <c r="C27" i="3"/>
  <c r="W17" i="2"/>
  <c r="W15" i="2"/>
  <c r="G15" i="3" s="1"/>
  <c r="H16" i="2"/>
  <c r="H15" i="2"/>
  <c r="G11" i="3" l="1"/>
  <c r="Y15" i="2"/>
  <c r="Y11" i="2"/>
  <c r="Y13" i="2"/>
  <c r="J15" i="2"/>
  <c r="D15" i="3"/>
  <c r="F11" i="3"/>
  <c r="T15" i="2"/>
  <c r="T13" i="2"/>
  <c r="T11" i="2"/>
  <c r="E15" i="2"/>
  <c r="C11" i="3"/>
  <c r="C16" i="2"/>
  <c r="AC36" i="2"/>
  <c r="AC37" i="2"/>
  <c r="W18" i="2"/>
  <c r="G17" i="3"/>
  <c r="R16" i="2"/>
  <c r="R17" i="2" s="1"/>
  <c r="E23" i="3"/>
  <c r="O23" i="2"/>
  <c r="M26" i="2"/>
  <c r="E25" i="3"/>
  <c r="C29" i="2"/>
  <c r="C28" i="3"/>
  <c r="H17" i="2"/>
  <c r="D16" i="3"/>
  <c r="W25" i="2"/>
  <c r="W23" i="2"/>
  <c r="S14" i="2"/>
  <c r="R15" i="2"/>
  <c r="F15" i="3" s="1"/>
  <c r="R23" i="2"/>
  <c r="G23" i="3" l="1"/>
  <c r="F16" i="3"/>
  <c r="C16" i="3"/>
  <c r="C17" i="2"/>
  <c r="F23" i="3"/>
  <c r="W26" i="2"/>
  <c r="G25" i="3"/>
  <c r="W19" i="2"/>
  <c r="G18" i="3"/>
  <c r="R18" i="2"/>
  <c r="F17" i="3"/>
  <c r="M27" i="2"/>
  <c r="O27" i="2" s="1"/>
  <c r="E26" i="3"/>
  <c r="C30" i="2"/>
  <c r="C29" i="3"/>
  <c r="H18" i="2"/>
  <c r="D17" i="3"/>
  <c r="S38" i="2"/>
  <c r="Y21" i="2" l="1"/>
  <c r="Y19" i="2"/>
  <c r="Y23" i="2"/>
  <c r="C17" i="3"/>
  <c r="C18" i="2"/>
  <c r="W27" i="2"/>
  <c r="Y27" i="2" s="1"/>
  <c r="G26" i="3"/>
  <c r="G19" i="3"/>
  <c r="G20" i="3"/>
  <c r="R19" i="2"/>
  <c r="F18" i="3"/>
  <c r="M29" i="2"/>
  <c r="E27" i="3"/>
  <c r="C31" i="2"/>
  <c r="C30" i="3"/>
  <c r="H19" i="2"/>
  <c r="J21" i="2" s="1"/>
  <c r="D18" i="3"/>
  <c r="T21" i="2" l="1"/>
  <c r="T19" i="2"/>
  <c r="T23" i="2"/>
  <c r="C19" i="2"/>
  <c r="C18" i="3"/>
  <c r="G27" i="3"/>
  <c r="M30" i="2"/>
  <c r="E29" i="3"/>
  <c r="F19" i="3"/>
  <c r="F20" i="3"/>
  <c r="C32" i="2"/>
  <c r="C31" i="3"/>
  <c r="D19" i="3"/>
  <c r="D20" i="3"/>
  <c r="E13" i="2"/>
  <c r="E11" i="2"/>
  <c r="E9" i="2"/>
  <c r="D7" i="2"/>
  <c r="E7" i="2"/>
  <c r="X68" i="2"/>
  <c r="N68" i="2"/>
  <c r="D68" i="2"/>
  <c r="E21" i="2" l="1"/>
  <c r="C22" i="2"/>
  <c r="C19" i="3"/>
  <c r="E24" i="2"/>
  <c r="E27" i="2"/>
  <c r="E19" i="2"/>
  <c r="W29" i="2"/>
  <c r="G28" i="3"/>
  <c r="M31" i="2"/>
  <c r="E30" i="3"/>
  <c r="R25" i="2"/>
  <c r="F24" i="3"/>
  <c r="C33" i="2"/>
  <c r="D33" i="2" s="1"/>
  <c r="C32" i="3"/>
  <c r="H25" i="2"/>
  <c r="D24" i="3"/>
  <c r="H23" i="2"/>
  <c r="D22" i="3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9" i="2"/>
  <c r="X8" i="2"/>
  <c r="X7" i="2"/>
  <c r="X6" i="2"/>
  <c r="X5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14" i="2"/>
  <c r="I5" i="2"/>
  <c r="N5" i="2" s="1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2" i="2"/>
  <c r="D31" i="2"/>
  <c r="D30" i="2"/>
  <c r="D29" i="2"/>
  <c r="D28" i="2"/>
  <c r="D27" i="2"/>
  <c r="D26" i="2"/>
  <c r="D25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6" i="2"/>
  <c r="I6" i="2" s="1"/>
  <c r="D5" i="2"/>
  <c r="D23" i="3" l="1"/>
  <c r="J23" i="2"/>
  <c r="C22" i="3"/>
  <c r="C23" i="2"/>
  <c r="W30" i="2"/>
  <c r="G29" i="3"/>
  <c r="M32" i="2"/>
  <c r="E31" i="3"/>
  <c r="R26" i="2"/>
  <c r="F25" i="3"/>
  <c r="C34" i="2"/>
  <c r="C33" i="3"/>
  <c r="H26" i="2"/>
  <c r="D25" i="3"/>
  <c r="N6" i="2"/>
  <c r="X14" i="2"/>
  <c r="E23" i="2" l="1"/>
  <c r="C23" i="3"/>
  <c r="D24" i="2"/>
  <c r="D23" i="2"/>
  <c r="W31" i="2"/>
  <c r="G30" i="3"/>
  <c r="M33" i="2"/>
  <c r="E32" i="3"/>
  <c r="R27" i="2"/>
  <c r="T27" i="2" s="1"/>
  <c r="F26" i="3"/>
  <c r="C35" i="2"/>
  <c r="E35" i="2" s="1"/>
  <c r="C34" i="3"/>
  <c r="D34" i="2"/>
  <c r="H27" i="2"/>
  <c r="J27" i="2" s="1"/>
  <c r="D26" i="3"/>
  <c r="J7" i="2"/>
  <c r="I7" i="2"/>
  <c r="W32" i="2" l="1"/>
  <c r="G31" i="3"/>
  <c r="E33" i="3"/>
  <c r="M34" i="2"/>
  <c r="F27" i="3"/>
  <c r="C35" i="3"/>
  <c r="E38" i="2"/>
  <c r="C36" i="2"/>
  <c r="D35" i="2"/>
  <c r="E37" i="3"/>
  <c r="N38" i="2"/>
  <c r="D27" i="3"/>
  <c r="I8" i="2"/>
  <c r="N8" i="2" s="1"/>
  <c r="O7" i="2"/>
  <c r="N7" i="2"/>
  <c r="W33" i="2" l="1"/>
  <c r="G32" i="3"/>
  <c r="M35" i="2"/>
  <c r="E34" i="3"/>
  <c r="R29" i="2"/>
  <c r="F28" i="3"/>
  <c r="C36" i="3"/>
  <c r="D36" i="2"/>
  <c r="C37" i="2"/>
  <c r="H29" i="2"/>
  <c r="D28" i="3"/>
  <c r="J9" i="2"/>
  <c r="I9" i="2"/>
  <c r="O37" i="2" l="1"/>
  <c r="O38" i="2"/>
  <c r="W34" i="2"/>
  <c r="G33" i="3"/>
  <c r="O35" i="2"/>
  <c r="M36" i="2"/>
  <c r="E35" i="3"/>
  <c r="R30" i="2"/>
  <c r="F29" i="3"/>
  <c r="E37" i="2"/>
  <c r="C37" i="3"/>
  <c r="D38" i="2"/>
  <c r="D37" i="2"/>
  <c r="H30" i="2"/>
  <c r="D29" i="3"/>
  <c r="N9" i="2"/>
  <c r="O9" i="2"/>
  <c r="I10" i="2"/>
  <c r="W35" i="2" l="1"/>
  <c r="G34" i="3"/>
  <c r="E36" i="3"/>
  <c r="N36" i="2"/>
  <c r="N37" i="2"/>
  <c r="R31" i="2"/>
  <c r="F30" i="3"/>
  <c r="H31" i="2"/>
  <c r="D30" i="3"/>
  <c r="N10" i="2"/>
  <c r="X10" i="2" s="1"/>
  <c r="I11" i="2"/>
  <c r="J11" i="2"/>
  <c r="Y35" i="2" l="1"/>
  <c r="Y37" i="2"/>
  <c r="Y38" i="2"/>
  <c r="W36" i="2"/>
  <c r="G35" i="3"/>
  <c r="R32" i="2"/>
  <c r="F31" i="3"/>
  <c r="H32" i="2"/>
  <c r="D31" i="3"/>
  <c r="O13" i="2"/>
  <c r="S10" i="2"/>
  <c r="I12" i="2"/>
  <c r="G36" i="3" l="1"/>
  <c r="X37" i="2"/>
  <c r="R33" i="2"/>
  <c r="F32" i="3"/>
  <c r="H33" i="2"/>
  <c r="D32" i="3"/>
  <c r="O11" i="2"/>
  <c r="N11" i="2"/>
  <c r="X11" i="2" s="1"/>
  <c r="N12" i="2"/>
  <c r="S11" i="2"/>
  <c r="I13" i="2"/>
  <c r="J13" i="2"/>
  <c r="R34" i="2" l="1"/>
  <c r="F33" i="3"/>
  <c r="H34" i="2"/>
  <c r="D33" i="3"/>
  <c r="X13" i="2"/>
  <c r="N13" i="2"/>
  <c r="S13" i="2"/>
  <c r="S12" i="2"/>
  <c r="I14" i="2"/>
  <c r="X12" i="2"/>
  <c r="R35" i="2" l="1"/>
  <c r="F34" i="3"/>
  <c r="H35" i="2"/>
  <c r="J35" i="2" s="1"/>
  <c r="D34" i="3"/>
  <c r="I15" i="2"/>
  <c r="T35" i="2" l="1"/>
  <c r="T38" i="2"/>
  <c r="T37" i="2"/>
  <c r="R36" i="2"/>
  <c r="F35" i="3"/>
  <c r="H36" i="2"/>
  <c r="D35" i="3"/>
  <c r="N15" i="2"/>
  <c r="X15" i="2" s="1"/>
  <c r="S15" i="2"/>
  <c r="I16" i="2"/>
  <c r="F36" i="3" l="1"/>
  <c r="S37" i="2"/>
  <c r="H37" i="2"/>
  <c r="D36" i="3"/>
  <c r="N16" i="2"/>
  <c r="X16" i="2" s="1"/>
  <c r="S16" i="2"/>
  <c r="I17" i="2"/>
  <c r="H38" i="2" l="1"/>
  <c r="J37" i="2"/>
  <c r="D37" i="3"/>
  <c r="N17" i="2"/>
  <c r="X17" i="2" s="1"/>
  <c r="S17" i="2"/>
  <c r="I18" i="2"/>
  <c r="H39" i="2" l="1"/>
  <c r="D38" i="3"/>
  <c r="J38" i="2"/>
  <c r="N18" i="2"/>
  <c r="X18" i="2" s="1"/>
  <c r="S18" i="2"/>
  <c r="J19" i="2"/>
  <c r="I19" i="2"/>
  <c r="H40" i="2" l="1"/>
  <c r="D39" i="3"/>
  <c r="O19" i="2"/>
  <c r="I20" i="2"/>
  <c r="H41" i="2" l="1"/>
  <c r="D40" i="3"/>
  <c r="S19" i="2"/>
  <c r="N21" i="2"/>
  <c r="N19" i="2"/>
  <c r="I21" i="2"/>
  <c r="H42" i="2" l="1"/>
  <c r="D41" i="3"/>
  <c r="N20" i="2"/>
  <c r="X20" i="2" s="1"/>
  <c r="X19" i="2"/>
  <c r="S21" i="2"/>
  <c r="S20" i="2"/>
  <c r="I22" i="2"/>
  <c r="H43" i="2" l="1"/>
  <c r="D42" i="3"/>
  <c r="X21" i="2"/>
  <c r="N22" i="2"/>
  <c r="X22" i="2" s="1"/>
  <c r="I23" i="2"/>
  <c r="H44" i="2" l="1"/>
  <c r="D43" i="3"/>
  <c r="N23" i="2"/>
  <c r="X23" i="2" s="1"/>
  <c r="S23" i="2"/>
  <c r="S22" i="2"/>
  <c r="I24" i="2"/>
  <c r="H45" i="2" l="1"/>
  <c r="D44" i="3"/>
  <c r="N24" i="2"/>
  <c r="X24" i="2" s="1"/>
  <c r="S24" i="2"/>
  <c r="I25" i="2"/>
  <c r="H46" i="2" l="1"/>
  <c r="D45" i="3"/>
  <c r="N25" i="2"/>
  <c r="X25" i="2" s="1"/>
  <c r="S25" i="2"/>
  <c r="I26" i="2"/>
  <c r="H47" i="2" l="1"/>
  <c r="D46" i="3"/>
  <c r="N26" i="2"/>
  <c r="X26" i="2" s="1"/>
  <c r="S26" i="2"/>
  <c r="I27" i="2"/>
  <c r="H48" i="2" l="1"/>
  <c r="D47" i="3"/>
  <c r="N27" i="2"/>
  <c r="X27" i="2" s="1"/>
  <c r="S27" i="2"/>
  <c r="I28" i="2"/>
  <c r="H49" i="2" l="1"/>
  <c r="D48" i="3"/>
  <c r="N28" i="2"/>
  <c r="X28" i="2" s="1"/>
  <c r="S28" i="2"/>
  <c r="I29" i="2"/>
  <c r="H50" i="2" l="1"/>
  <c r="D49" i="3"/>
  <c r="N29" i="2"/>
  <c r="X29" i="2" s="1"/>
  <c r="S29" i="2"/>
  <c r="I30" i="2"/>
  <c r="H51" i="2" l="1"/>
  <c r="D50" i="3"/>
  <c r="N30" i="2"/>
  <c r="X30" i="2" s="1"/>
  <c r="S30" i="2"/>
  <c r="I31" i="2"/>
  <c r="H52" i="2" l="1"/>
  <c r="D51" i="3"/>
  <c r="N31" i="2"/>
  <c r="X31" i="2" s="1"/>
  <c r="S31" i="2"/>
  <c r="I32" i="2"/>
  <c r="H53" i="2" l="1"/>
  <c r="D52" i="3"/>
  <c r="N32" i="2"/>
  <c r="X32" i="2" s="1"/>
  <c r="S32" i="2"/>
  <c r="I33" i="2"/>
  <c r="H54" i="2" l="1"/>
  <c r="D53" i="3"/>
  <c r="N33" i="2"/>
  <c r="X33" i="2" s="1"/>
  <c r="S33" i="2"/>
  <c r="I34" i="2"/>
  <c r="H55" i="2" l="1"/>
  <c r="D54" i="3"/>
  <c r="N34" i="2"/>
  <c r="X34" i="2" s="1"/>
  <c r="S34" i="2"/>
  <c r="I36" i="2"/>
  <c r="I35" i="2"/>
  <c r="H56" i="2" l="1"/>
  <c r="D55" i="3"/>
  <c r="S35" i="2"/>
  <c r="N35" i="2"/>
  <c r="X35" i="2" s="1"/>
  <c r="I38" i="2"/>
  <c r="I37" i="2"/>
  <c r="H57" i="2" l="1"/>
  <c r="D56" i="3"/>
  <c r="S36" i="2"/>
  <c r="I39" i="2"/>
  <c r="X36" i="2"/>
  <c r="H58" i="2" l="1"/>
  <c r="D57" i="3"/>
  <c r="I40" i="2"/>
  <c r="H59" i="2" l="1"/>
  <c r="D58" i="3"/>
  <c r="I41" i="2"/>
  <c r="H60" i="2" l="1"/>
  <c r="D59" i="3"/>
  <c r="I42" i="2"/>
  <c r="H61" i="2" l="1"/>
  <c r="D60" i="3"/>
  <c r="I43" i="2"/>
  <c r="H62" i="2" l="1"/>
  <c r="D61" i="3"/>
  <c r="I44" i="2"/>
  <c r="H63" i="2" l="1"/>
  <c r="D62" i="3"/>
  <c r="I45" i="2"/>
  <c r="H64" i="2" l="1"/>
  <c r="D63" i="3"/>
  <c r="I46" i="2"/>
  <c r="H65" i="2" l="1"/>
  <c r="D64" i="3"/>
  <c r="I47" i="2"/>
  <c r="H66" i="2" l="1"/>
  <c r="D65" i="3"/>
  <c r="I48" i="2"/>
  <c r="H67" i="2" l="1"/>
  <c r="D66" i="3"/>
  <c r="I49" i="2"/>
  <c r="H68" i="2" l="1"/>
  <c r="D67" i="3"/>
  <c r="I50" i="2"/>
  <c r="D68" i="3" l="1"/>
  <c r="I51" i="2"/>
  <c r="I52" i="2" l="1"/>
  <c r="I53" i="2" l="1"/>
  <c r="I54" i="2" l="1"/>
  <c r="I55" i="2" l="1"/>
  <c r="I56" i="2" l="1"/>
  <c r="I57" i="2" l="1"/>
  <c r="I58" i="2" l="1"/>
  <c r="I59" i="2" l="1"/>
  <c r="I60" i="2" l="1"/>
  <c r="I61" i="2" l="1"/>
  <c r="I62" i="2" l="1"/>
  <c r="I63" i="2" l="1"/>
  <c r="I64" i="2" l="1"/>
  <c r="I65" i="2" l="1"/>
  <c r="I66" i="2" l="1"/>
  <c r="I67" i="2" l="1"/>
  <c r="I68" i="2" l="1"/>
  <c r="C9" i="4"/>
  <c r="D9" i="4" l="1"/>
  <c r="C10" i="4"/>
  <c r="C11" i="4" l="1"/>
  <c r="D10" i="4"/>
  <c r="C12" i="4" l="1"/>
  <c r="D11" i="4"/>
  <c r="D12" i="4" l="1"/>
  <c r="C13" i="4"/>
  <c r="C14" i="4" l="1"/>
  <c r="D13" i="4"/>
  <c r="C15" i="4" l="1"/>
  <c r="D14" i="4"/>
  <c r="D15" i="4" l="1"/>
  <c r="C16" i="4" l="1"/>
  <c r="C17" i="4" s="1"/>
  <c r="D17" i="4" s="1"/>
  <c r="C18" i="4" l="1"/>
  <c r="D16" i="4"/>
  <c r="C19" i="4" l="1"/>
  <c r="D18" i="4"/>
  <c r="C20" i="4" l="1"/>
  <c r="D19" i="4"/>
  <c r="D20" i="4" l="1"/>
  <c r="C21" i="4"/>
  <c r="C22" i="4" l="1"/>
  <c r="D21" i="4"/>
  <c r="C23" i="4" l="1"/>
  <c r="D22" i="4"/>
  <c r="C24" i="4" l="1"/>
  <c r="D23" i="4"/>
  <c r="D24" i="4" l="1"/>
  <c r="C25" i="4"/>
  <c r="C26" i="4" l="1"/>
  <c r="D25" i="4"/>
  <c r="C27" i="4" l="1"/>
  <c r="D26" i="4"/>
  <c r="D27" i="4" l="1"/>
  <c r="C28" i="4" l="1"/>
  <c r="C29" i="4" l="1"/>
  <c r="C30" i="4" s="1"/>
  <c r="D30" i="4" s="1"/>
  <c r="D28" i="4"/>
  <c r="D29" i="4" l="1"/>
  <c r="C31" i="4" l="1"/>
  <c r="C32" i="4" s="1"/>
  <c r="D32" i="4" s="1"/>
  <c r="D31" i="4" l="1"/>
  <c r="C33" i="4"/>
  <c r="C34" i="4" l="1"/>
  <c r="D33" i="4"/>
  <c r="D34" i="4" l="1"/>
  <c r="D155" i="4" l="1"/>
  <c r="D80" i="4" l="1"/>
  <c r="D167" i="4" l="1"/>
  <c r="D168" i="4" l="1"/>
  <c r="D169" i="4" l="1"/>
  <c r="D170" i="4" l="1"/>
  <c r="D171" i="4" l="1"/>
  <c r="D172" i="4" l="1"/>
  <c r="D173" i="4" l="1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 s="1"/>
  <c r="C165" i="4" s="1"/>
  <c r="C166" i="4" s="1"/>
  <c r="C167" i="4" s="1"/>
  <c r="C168" i="4" s="1"/>
  <c r="C169" i="4" s="1"/>
  <c r="C170" i="4" s="1"/>
  <c r="C171" i="4" s="1"/>
  <c r="C172" i="4" s="1"/>
  <c r="C173" i="4" s="1"/>
  <c r="D162" i="4"/>
  <c r="D161" i="4"/>
  <c r="D160" i="4"/>
  <c r="D159" i="4"/>
  <c r="D158" i="4"/>
  <c r="D157" i="4"/>
  <c r="D156" i="4"/>
  <c r="D152" i="4"/>
  <c r="D151" i="4"/>
  <c r="D149" i="4"/>
  <c r="D154" i="4"/>
  <c r="D153" i="4"/>
  <c r="D150" i="4"/>
  <c r="D146" i="4"/>
  <c r="D145" i="4"/>
  <c r="D144" i="4"/>
  <c r="D143" i="4"/>
  <c r="D142" i="4"/>
  <c r="D147" i="4"/>
  <c r="D141" i="4"/>
  <c r="D140" i="4"/>
  <c r="D139" i="4"/>
  <c r="D136" i="4"/>
  <c r="D135" i="4"/>
  <c r="D134" i="4"/>
  <c r="D133" i="4"/>
  <c r="D132" i="4"/>
  <c r="D131" i="4"/>
  <c r="D130" i="4"/>
  <c r="D129" i="4"/>
  <c r="D128" i="4"/>
  <c r="D127" i="4"/>
  <c r="D138" i="4"/>
  <c r="D137" i="4"/>
  <c r="D124" i="4"/>
  <c r="D123" i="4"/>
  <c r="D122" i="4"/>
  <c r="D121" i="4"/>
  <c r="D118" i="4"/>
  <c r="D125" i="4"/>
  <c r="D120" i="4"/>
  <c r="D119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1" i="4"/>
  <c r="D100" i="4"/>
  <c r="D103" i="4"/>
  <c r="D102" i="4"/>
  <c r="D96" i="4"/>
  <c r="D95" i="4"/>
  <c r="D99" i="4"/>
  <c r="D92" i="4"/>
  <c r="D91" i="4"/>
  <c r="D90" i="4"/>
  <c r="D89" i="4"/>
  <c r="D88" i="4"/>
  <c r="D87" i="4"/>
  <c r="D94" i="4"/>
  <c r="D93" i="4"/>
  <c r="D86" i="4"/>
  <c r="D85" i="4"/>
  <c r="D84" i="4"/>
  <c r="D81" i="4"/>
  <c r="D83" i="4"/>
  <c r="D98" i="4"/>
  <c r="D82" i="4"/>
  <c r="D97" i="4"/>
  <c r="D76" i="4"/>
  <c r="D75" i="4"/>
  <c r="D78" i="4"/>
  <c r="D77" i="4"/>
  <c r="D72" i="4"/>
  <c r="D71" i="4"/>
  <c r="D74" i="4"/>
  <c r="D73" i="4"/>
  <c r="D70" i="4"/>
  <c r="D69" i="4"/>
  <c r="D68" i="4"/>
  <c r="D67" i="4"/>
  <c r="D64" i="4"/>
  <c r="D79" i="4"/>
  <c r="D63" i="4"/>
  <c r="D62" i="4"/>
  <c r="D66" i="4"/>
  <c r="D65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2" i="4"/>
  <c r="D41" i="4"/>
  <c r="D44" i="4"/>
  <c r="D43" i="4"/>
  <c r="D40" i="4"/>
  <c r="D39" i="4"/>
  <c r="D38" i="4"/>
  <c r="D37" i="4"/>
  <c r="D36" i="4"/>
  <c r="D46" i="4"/>
  <c r="D35" i="4"/>
  <c r="D45" i="4"/>
</calcChain>
</file>

<file path=xl/sharedStrings.xml><?xml version="1.0" encoding="utf-8"?>
<sst xmlns="http://schemas.openxmlformats.org/spreadsheetml/2006/main" count="4025" uniqueCount="245">
  <si>
    <t>место</t>
  </si>
  <si>
    <t>очки</t>
  </si>
  <si>
    <t>Турнир первой категории</t>
  </si>
  <si>
    <t>Турнир высшей категории</t>
  </si>
  <si>
    <t>Турниров сыграно</t>
  </si>
  <si>
    <t>Место</t>
  </si>
  <si>
    <t>Очки</t>
  </si>
  <si>
    <t>Турнир второй категории</t>
  </si>
  <si>
    <t>Турнир третьей категории</t>
  </si>
  <si>
    <t>% пул</t>
  </si>
  <si>
    <t>% пред.</t>
  </si>
  <si>
    <t>бонус</t>
  </si>
  <si>
    <t>Предыдущая система начисления очков</t>
  </si>
  <si>
    <t>Турнир четвертой категории</t>
  </si>
  <si>
    <t>Высшая</t>
  </si>
  <si>
    <t>Первая</t>
  </si>
  <si>
    <t>Вторая</t>
  </si>
  <si>
    <t>Третья</t>
  </si>
  <si>
    <t>Четвертая</t>
  </si>
  <si>
    <t>Место, занятое в турнире</t>
  </si>
  <si>
    <t>Игрок</t>
  </si>
  <si>
    <t>Место в рейтинге до проведения последнего турнира</t>
  </si>
  <si>
    <t>Тукибаева Мадина</t>
  </si>
  <si>
    <t>Турнир пятой категории</t>
  </si>
  <si>
    <t>Пятая</t>
  </si>
  <si>
    <t>Эртман Анастасия</t>
  </si>
  <si>
    <t>Новикова Маргарита</t>
  </si>
  <si>
    <t>Молдагулова Мадина</t>
  </si>
  <si>
    <t>Средние очки за один турнир</t>
  </si>
  <si>
    <t>Фелькер Татьяна</t>
  </si>
  <si>
    <t>Микляева Мария</t>
  </si>
  <si>
    <t>Тлеубаева Мадина</t>
  </si>
  <si>
    <t>Султангазина Гулюм</t>
  </si>
  <si>
    <t>Никитенко Елена</t>
  </si>
  <si>
    <t>Пажинская Елена</t>
  </si>
  <si>
    <t>Батыршаева Раушан</t>
  </si>
  <si>
    <t>Жалдыбаева Эльмира</t>
  </si>
  <si>
    <t>Сиреева Виолетта</t>
  </si>
  <si>
    <t>Байзакова Перизат</t>
  </si>
  <si>
    <t>Ермагамбетова Агеля</t>
  </si>
  <si>
    <t>Таирова Альфия</t>
  </si>
  <si>
    <t>MASTERS</t>
  </si>
  <si>
    <r>
      <t xml:space="preserve">Турнир </t>
    </r>
    <r>
      <rPr>
        <b/>
        <sz val="11"/>
        <color theme="1"/>
        <rFont val="Arial Narrow"/>
        <family val="2"/>
        <charset val="204"/>
      </rPr>
      <t xml:space="preserve">MASTERS </t>
    </r>
    <r>
      <rPr>
        <sz val="11"/>
        <color theme="1"/>
        <rFont val="Arial Narrow"/>
        <family val="2"/>
        <charset val="204"/>
      </rPr>
      <t>первой категории</t>
    </r>
  </si>
  <si>
    <r>
      <t xml:space="preserve">Турнир </t>
    </r>
    <r>
      <rPr>
        <b/>
        <sz val="11"/>
        <color theme="1"/>
        <rFont val="Arial Narrow"/>
        <family val="2"/>
        <charset val="204"/>
      </rPr>
      <t xml:space="preserve">GRAND SLAM </t>
    </r>
    <r>
      <rPr>
        <sz val="11"/>
        <color theme="1"/>
        <rFont val="Arial Narrow"/>
        <family val="2"/>
        <charset val="204"/>
      </rPr>
      <t>высшей категории</t>
    </r>
  </si>
  <si>
    <r>
      <t xml:space="preserve">Турнир </t>
    </r>
    <r>
      <rPr>
        <b/>
        <sz val="11"/>
        <color theme="1"/>
        <rFont val="Arial Narrow"/>
        <family val="2"/>
        <charset val="204"/>
      </rPr>
      <t xml:space="preserve">TOUR </t>
    </r>
    <r>
      <rPr>
        <sz val="11"/>
        <color theme="1"/>
        <rFont val="Arial Narrow"/>
        <family val="2"/>
        <charset val="204"/>
      </rPr>
      <t>второй категории</t>
    </r>
  </si>
  <si>
    <t>Котлова Инна</t>
  </si>
  <si>
    <t>GRAND SLAM</t>
  </si>
  <si>
    <r>
      <rPr>
        <b/>
        <sz val="11"/>
        <color theme="1"/>
        <rFont val="Arial Narrow"/>
        <family val="2"/>
        <charset val="204"/>
      </rPr>
      <t xml:space="preserve">FUTURES (-) </t>
    </r>
    <r>
      <rPr>
        <sz val="11"/>
        <color theme="1"/>
        <rFont val="Arial Narrow"/>
        <family val="2"/>
        <charset val="204"/>
      </rPr>
      <t>Турнир четвертой категории</t>
    </r>
  </si>
  <si>
    <t>Лактионова Светлана</t>
  </si>
  <si>
    <t>Мальбекова Дарья</t>
  </si>
  <si>
    <t>Баймаханова Самал</t>
  </si>
  <si>
    <t>FUTURES</t>
  </si>
  <si>
    <t xml:space="preserve"> (за последние 52 недели)</t>
  </si>
  <si>
    <t xml:space="preserve"> ЖЕНСКИЙ РЕЙТИНГ КСЛТ</t>
  </si>
  <si>
    <t>Герман Ирина</t>
  </si>
  <si>
    <t>Юрчук Лейла</t>
  </si>
  <si>
    <r>
      <rPr>
        <b/>
        <sz val="10"/>
        <rFont val="Arial"/>
        <family val="2"/>
        <charset val="204"/>
      </rPr>
      <t xml:space="preserve">GRAND SLAM </t>
    </r>
    <r>
      <rPr>
        <sz val="10"/>
        <rFont val="Arial"/>
        <family val="2"/>
        <charset val="204"/>
      </rPr>
      <t>(высшая категория)</t>
    </r>
  </si>
  <si>
    <t>Кошым-Ногай Инабат</t>
  </si>
  <si>
    <t>Кузьменко Наталья</t>
  </si>
  <si>
    <t>Харченко Юна</t>
  </si>
  <si>
    <t>Амиржанова Айдана</t>
  </si>
  <si>
    <t>исключен из расчета</t>
  </si>
  <si>
    <t>Секербекова Айгерим</t>
  </si>
  <si>
    <t>Рогонова Анастасия</t>
  </si>
  <si>
    <t>Арутюнова Марина</t>
  </si>
  <si>
    <t>Ужкенова Сагиля</t>
  </si>
  <si>
    <t>Палымбетова Рания</t>
  </si>
  <si>
    <t>Курбатова Александра</t>
  </si>
  <si>
    <t>Пустова Дина</t>
  </si>
  <si>
    <t>Маймакова Анара</t>
  </si>
  <si>
    <t>Сагнаева Снежана</t>
  </si>
  <si>
    <t>Нурсеитова Эльвира</t>
  </si>
  <si>
    <t>Байбулатова Айгуль</t>
  </si>
  <si>
    <t>Невдах Диана</t>
  </si>
  <si>
    <t>Жапсарбаева Жанар</t>
  </si>
  <si>
    <t>Шиповская Елена</t>
  </si>
  <si>
    <t>Молдакулова Айбике</t>
  </si>
  <si>
    <t>Сабденова Назира</t>
  </si>
  <si>
    <t>Ахметжан Гульдана</t>
  </si>
  <si>
    <t>Джандосова Сауле</t>
  </si>
  <si>
    <t>Искакова Жанбота</t>
  </si>
  <si>
    <t>Галкина Анастасия</t>
  </si>
  <si>
    <t>Вольман Татьяна</t>
  </si>
  <si>
    <t>Березнякова Елена</t>
  </si>
  <si>
    <t>Дюсюбекова Айнур</t>
  </si>
  <si>
    <t>Жылкайдарова София</t>
  </si>
  <si>
    <t>Дунаева Полина</t>
  </si>
  <si>
    <t>Козлова Евгения</t>
  </si>
  <si>
    <t>Прокошева Ольга</t>
  </si>
  <si>
    <t>Валетова Татьяна</t>
  </si>
  <si>
    <t>Жанабаева Динара</t>
  </si>
  <si>
    <t>Бейсенова Асель</t>
  </si>
  <si>
    <t>Чигрина Арина</t>
  </si>
  <si>
    <t>Жумахметова Лиза</t>
  </si>
  <si>
    <t>Чернышева Диана</t>
  </si>
  <si>
    <t>Назырова Рамина</t>
  </si>
  <si>
    <t>Карцева Екатерина</t>
  </si>
  <si>
    <t>Лузина Екатерина</t>
  </si>
  <si>
    <t>Голенко Сабина</t>
  </si>
  <si>
    <t>Байгабулова Динара</t>
  </si>
  <si>
    <t>Тлегенова Улжан</t>
  </si>
  <si>
    <t>Остапчук Екатерина</t>
  </si>
  <si>
    <t>Квак Ирина</t>
  </si>
  <si>
    <t>Оразаева Зайтуна</t>
  </si>
  <si>
    <t>Кудайбергенова Гаухар</t>
  </si>
  <si>
    <t>Садуова Адель</t>
  </si>
  <si>
    <t>Когаршин Жанель</t>
  </si>
  <si>
    <t>Каимова Шера</t>
  </si>
  <si>
    <t>"FTC WOMEN NAURYZ OPEN Futures-130 
01-02 апреля 2023 года, г.Алматы, Jan Dosym (грунт)</t>
  </si>
  <si>
    <t>Тулемисова Малике</t>
  </si>
  <si>
    <t>Волкова Дина</t>
  </si>
  <si>
    <t>Кашеварова Ксения</t>
  </si>
  <si>
    <t>Женский рейтинговый одиночный турнир
"FTC WOMEN SPRING CUP Futures (130)" 
30 апреля 2023 года, г.Алматы, Jan Dosym (грунт)</t>
  </si>
  <si>
    <t>Кононенко Яна</t>
  </si>
  <si>
    <t>Демарко Анар</t>
  </si>
  <si>
    <t>Ахметова Лейла</t>
  </si>
  <si>
    <t>Джакишева Жибек</t>
  </si>
  <si>
    <t>Спабек Заура</t>
  </si>
  <si>
    <t>Евсеева Екатерина</t>
  </si>
  <si>
    <t/>
  </si>
  <si>
    <t>"Ladies in Spring", 14 мая 2023 года, 
СРК Баганашил, г.Алматы</t>
  </si>
  <si>
    <t>MASTERS (хард)</t>
  </si>
  <si>
    <t>FUTURES (грунт)</t>
  </si>
  <si>
    <t>Шахворостова Татьяна</t>
  </si>
  <si>
    <t>Багазей Кристина</t>
  </si>
  <si>
    <t>Толеубек Айжан</t>
  </si>
  <si>
    <t>Маханова Айша</t>
  </si>
  <si>
    <t>Туржанова Асель</t>
  </si>
  <si>
    <t>Храмцова Валерия</t>
  </si>
  <si>
    <t>Арап Асылай</t>
  </si>
  <si>
    <t>Женская Премьер-лига 2023, январь - июнь, г.Алматы</t>
  </si>
  <si>
    <t>Арифова Наиля</t>
  </si>
  <si>
    <t>Сейткулова Асель</t>
  </si>
  <si>
    <t>Денисова Елена</t>
  </si>
  <si>
    <t>Ауель Динара</t>
  </si>
  <si>
    <t>Тауасарова Жулдыз</t>
  </si>
  <si>
    <t>Абдраимова Алия</t>
  </si>
  <si>
    <t>Очки топ8 лучших результатов (изменение после последнего турнира)</t>
  </si>
  <si>
    <t>Швецова Виктория</t>
  </si>
  <si>
    <t>Салькен Хорлан</t>
  </si>
  <si>
    <t>Черкаская Олеся</t>
  </si>
  <si>
    <t>Яковлева Ксения</t>
  </si>
  <si>
    <t>Абишева Жания</t>
  </si>
  <si>
    <t>Абетеева Гульнара</t>
  </si>
  <si>
    <t>Чанкалиди Наталья</t>
  </si>
  <si>
    <t>Искакова Айдана</t>
  </si>
  <si>
    <t>Ким Вероника</t>
  </si>
  <si>
    <t>Иванова Екатерина (V)</t>
  </si>
  <si>
    <t>Женский рейтинговый одиночный турнир
FTC WOMEN SUMMER CUP Futures (130)" 
18 июня 2023 года, г.Алматы, Jan Dosym (грунт)</t>
  </si>
  <si>
    <t>Бельская Марина</t>
  </si>
  <si>
    <t>Чынгараева Жибек</t>
  </si>
  <si>
    <t>Омаркожаева Гуля</t>
  </si>
  <si>
    <t>Аристанбаева Дана</t>
  </si>
  <si>
    <t>Чумак (Ли) Наталья</t>
  </si>
  <si>
    <t>Устьянцева Алёна</t>
  </si>
  <si>
    <t>SATELLITE (грунт)</t>
  </si>
  <si>
    <t>SATELLITE_35</t>
  </si>
  <si>
    <t>Микляева Анна</t>
  </si>
  <si>
    <t>Садыкова Мариям</t>
  </si>
  <si>
    <t>Гренбьерг Нурлана</t>
  </si>
  <si>
    <t>Чугунова Диля</t>
  </si>
  <si>
    <t>Восканян Лалита</t>
  </si>
  <si>
    <t>Дутбаева Галия</t>
  </si>
  <si>
    <t>Определеннова Виктория</t>
  </si>
  <si>
    <r>
      <t xml:space="preserve">Турнир </t>
    </r>
    <r>
      <rPr>
        <b/>
        <sz val="10"/>
        <rFont val="Arial"/>
        <family val="2"/>
        <charset val="204"/>
      </rPr>
      <t>HOT WOMEN CUP</t>
    </r>
    <r>
      <rPr>
        <sz val="10"/>
        <rFont val="Arial"/>
        <family val="2"/>
        <charset val="204"/>
      </rPr>
      <t>, 
25 июня 2023 года, 
СРК Баганашил, г.Алматы</t>
    </r>
  </si>
  <si>
    <t>Тленчиева Дина</t>
  </si>
  <si>
    <t>Еркулиева Далида</t>
  </si>
  <si>
    <t>Круцко Юлия</t>
  </si>
  <si>
    <t>Бейсен Ханымсулу</t>
  </si>
  <si>
    <t>Мусанова Айгерим</t>
  </si>
  <si>
    <r>
      <t xml:space="preserve">Турнир </t>
    </r>
    <r>
      <rPr>
        <b/>
        <sz val="10"/>
        <rFont val="Arial"/>
        <family val="2"/>
        <charset val="204"/>
      </rPr>
      <t>FTC Women Summer Cup</t>
    </r>
    <r>
      <rPr>
        <sz val="10"/>
        <rFont val="Arial"/>
        <family val="2"/>
        <charset val="204"/>
      </rPr>
      <t>, 
16 июля 2023 года, 
Jan Dosym (грунт), г.Алматы</t>
    </r>
  </si>
  <si>
    <t>MASTERS (грунт)</t>
  </si>
  <si>
    <r>
      <t xml:space="preserve">Турнир </t>
    </r>
    <r>
      <rPr>
        <b/>
        <sz val="11"/>
        <color theme="1"/>
        <rFont val="Arial Narrow"/>
        <family val="2"/>
        <charset val="204"/>
      </rPr>
      <t>CHALLENGER</t>
    </r>
    <r>
      <rPr>
        <sz val="11"/>
        <color theme="1"/>
        <rFont val="Arial Narrow"/>
        <family val="2"/>
        <charset val="204"/>
      </rPr>
      <t xml:space="preserve"> третьей категории</t>
    </r>
  </si>
  <si>
    <t>Женский рейтинговый одиночный турнир
"FTC Women Futures Tamyz Cup (130)" 
20 августа 2023 года, г.Алматы, Jan Dosym (грунт)</t>
  </si>
  <si>
    <t>Женский одиночный турнир памяти А.К. Марки, 19 августа - 10 сентября 2023 года, Академия Максат, г.Алматы (грунт)</t>
  </si>
  <si>
    <t xml:space="preserve">Очки топ8 лучших результатов </t>
  </si>
  <si>
    <t>Мухамедьярова Айжан</t>
  </si>
  <si>
    <t>Сабитова Гаухар</t>
  </si>
  <si>
    <t>Санкибаева Жулдыз</t>
  </si>
  <si>
    <t>Исабекова Адина</t>
  </si>
  <si>
    <t>Шевелева Вера</t>
  </si>
  <si>
    <t>Кунаева Гаухара</t>
  </si>
  <si>
    <t>Омуралиева Алтынай</t>
  </si>
  <si>
    <t>Байжомартова Айяжан</t>
  </si>
  <si>
    <t>Женский рейтинговый одиночный турнир
FTC WOMEN КУБОК ОСЕНИ Futures (130)" 
08 октября 2023 года, г.Алматы, Jan Dosym (грунт)</t>
  </si>
  <si>
    <t>SATELLITE</t>
  </si>
  <si>
    <t>Сиитова Лейли</t>
  </si>
  <si>
    <t>Мукатова Амина</t>
  </si>
  <si>
    <t>Рахимжанова Алия</t>
  </si>
  <si>
    <t>Женская Премьер-лига "Лето 2023" , г.Алматы (грунт)</t>
  </si>
  <si>
    <t>Гречаная Татьяна</t>
  </si>
  <si>
    <t>Овчаренко Ольга</t>
  </si>
  <si>
    <t>Гасанова Малика</t>
  </si>
  <si>
    <t>Иванова Екатерина (Koka)</t>
  </si>
  <si>
    <t>Попова Катерина</t>
  </si>
  <si>
    <t>Утепбергенова Жулдыз</t>
  </si>
  <si>
    <t>Женский рейтинговый одиночный турнир
FTC ICE QUEEN Futures (130) 
18 февраля 2024 года, г.Алматы, Jan Dosym (грунт)</t>
  </si>
  <si>
    <t>Spark-It Vegas Spring Cup 03 марта 2024 года, г.Алматы, Gorky Tennis Park (хард)</t>
  </si>
  <si>
    <t>Кожахметова Тогжан</t>
  </si>
  <si>
    <t>Женская Премьер-лига Осень-Зима 2024, г.Алматы</t>
  </si>
  <si>
    <t>Смолькина Мария</t>
  </si>
  <si>
    <t>Тютюнникова Наталья</t>
  </si>
  <si>
    <t>Аскарова Жазира</t>
  </si>
  <si>
    <t>Басарова Эльмира</t>
  </si>
  <si>
    <t>Цыкунова Ольга</t>
  </si>
  <si>
    <t>Пьянкова Екатерина</t>
  </si>
  <si>
    <t xml:space="preserve">Бахарева Елена </t>
  </si>
  <si>
    <t>Дуйсеке Дана</t>
  </si>
  <si>
    <t>Кан Катерина</t>
  </si>
  <si>
    <t>Сейтжан Айсулу</t>
  </si>
  <si>
    <t>Кайрат Айша</t>
  </si>
  <si>
    <t>Кульбаева Дана</t>
  </si>
  <si>
    <t>Локшина  Алла</t>
  </si>
  <si>
    <t>Кубок Весны 
16 марта 2024 года, 
г.Алматы, 
ЦСКА (хард)</t>
  </si>
  <si>
    <t>TOUR</t>
  </si>
  <si>
    <t>Баганашил Tour 
06-07 апреля 2024 года, 
г.Алматы, Баганашил (хард)</t>
  </si>
  <si>
    <t>Ultimate Satellite Spring Cup 
14 апреля 2024 года, 
г.Алматы, 
ЦСКА (хард)</t>
  </si>
  <si>
    <t>Касанова София</t>
  </si>
  <si>
    <t>Борисова Татьяна</t>
  </si>
  <si>
    <t>Алисултанова Назира</t>
  </si>
  <si>
    <t>Айтханкызы Сагыныш</t>
  </si>
  <si>
    <t xml:space="preserve"> </t>
  </si>
  <si>
    <t>Фокаиди Евгения</t>
  </si>
  <si>
    <t>Мазур Иванка</t>
  </si>
  <si>
    <t xml:space="preserve">Уровень 
NTRP </t>
  </si>
  <si>
    <t>Игроки без рейтинга:</t>
  </si>
  <si>
    <t>Шайкенова Шаира</t>
  </si>
  <si>
    <t>Рейтинг
(изменнеие)</t>
  </si>
  <si>
    <r>
      <rPr>
        <b/>
        <sz val="11"/>
        <color theme="1"/>
        <rFont val="Arial Narrow"/>
        <family val="2"/>
        <charset val="204"/>
      </rPr>
      <t>Очки всего</t>
    </r>
    <r>
      <rPr>
        <sz val="11"/>
        <color theme="1"/>
        <rFont val="Arial Narrow"/>
        <family val="2"/>
        <charset val="204"/>
      </rPr>
      <t xml:space="preserve"> (изменение)</t>
    </r>
  </si>
  <si>
    <t>Булегенова Мунира</t>
  </si>
  <si>
    <t>Кузьмина Татьяна</t>
  </si>
  <si>
    <t>Лихобабенко Алла</t>
  </si>
  <si>
    <t>Маусымбекова Малика</t>
  </si>
  <si>
    <t>Сарыкулова Лаура</t>
  </si>
  <si>
    <t>Фахрутдинова Рада</t>
  </si>
  <si>
    <t>Шаркова Карина</t>
  </si>
  <si>
    <t>Шибаева Юлия</t>
  </si>
  <si>
    <t>Moon Cup by Witches 
20-21 апреля 2024 года, 
г.Алматы, Gorky Tennis Park (хард)</t>
  </si>
  <si>
    <t>игроков-любительниц тенниса на 06 мая 2024 года</t>
  </si>
  <si>
    <t>Карзанова Анастасия</t>
  </si>
  <si>
    <t>Акылтаева Бибигуль</t>
  </si>
  <si>
    <t>Каратаева Асель</t>
  </si>
  <si>
    <t>Надирова Дилан</t>
  </si>
  <si>
    <t>Wonder Woman Cup Futures 
05 мая 2024 года, 
г.Алматы, 
Jan Dosym (грунт)</t>
  </si>
  <si>
    <t>Смирнова Элина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</si>
</sst>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%"/>
    <numFmt numFmtId="165" formatCode="\(\+#\);\(\–#\);\(#,##0\)"/>
    <numFmt numFmtId="166" formatCode="#,##0.0"/>
    <numFmt numFmtId="167" formatCode="\(\+#,###\);\(\–#,###\);\(#0\)"/>
    <numFmt numFmtId="168" formatCode="_-* #,##0.00\ _₽_-;\-* #,##0.00\ _₽_-;_-* &quot;-&quot;??\ _₽_-;_-@_-"/>
    <numFmt numFmtId="169" formatCode="\(\+#0.0\);\(\–#0.0\);&quot;&quot;"/>
  </numFmts>
  <fonts count="50" x14ac:knownFonts="1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sz val="9"/>
      <color theme="1" tint="0.499984740745262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1" tint="0.249977111117893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0" tint="-0.499984740745262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theme="0" tint="-0.499984740745262"/>
      <name val="Calibri"/>
      <family val="2"/>
      <charset val="204"/>
      <scheme val="minor"/>
    </font>
    <font>
      <b/>
      <sz val="10"/>
      <color rgb="FF000118"/>
      <name val="Nunito Sans"/>
      <charset val="204"/>
    </font>
    <font>
      <sz val="12"/>
      <color rgb="FF00000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0"/>
      <name val="Arial Narrow"/>
      <family val="2"/>
      <charset val="204"/>
    </font>
    <font>
      <sz val="8"/>
      <color theme="0" tint="-0.49998474074526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0" tint="-0.499984740745262"/>
      <name val="Arial Narrow"/>
      <family val="2"/>
      <charset val="204"/>
    </font>
    <font>
      <b/>
      <sz val="11"/>
      <color rgb="FFFF0000"/>
      <name val="Arial"/>
      <family val="2"/>
      <charset val="204"/>
    </font>
    <font>
      <b/>
      <sz val="9"/>
      <color theme="1" tint="0.249977111117893"/>
      <name val="Arial"/>
      <family val="2"/>
      <charset val="204"/>
    </font>
    <font>
      <b/>
      <sz val="11"/>
      <color rgb="FF00B050"/>
      <name val="Arial"/>
      <family val="2"/>
      <charset val="204"/>
    </font>
    <font>
      <sz val="9"/>
      <color theme="0" tint="-0.499984740745262"/>
      <name val="Arial"/>
      <family val="2"/>
      <charset val="204"/>
    </font>
    <font>
      <sz val="11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b/>
      <sz val="11"/>
      <color rgb="FF00B050"/>
      <name val="Arial Narrow"/>
      <family val="2"/>
      <charset val="204"/>
    </font>
    <font>
      <sz val="11"/>
      <color rgb="FF00B050"/>
      <name val="Calibri"/>
      <family val="2"/>
      <charset val="204"/>
      <scheme val="minor"/>
    </font>
    <font>
      <sz val="9"/>
      <color rgb="FF00B050"/>
      <name val="Arial"/>
      <family val="2"/>
      <charset val="204"/>
    </font>
    <font>
      <sz val="11"/>
      <color rgb="FF00B050"/>
      <name val="Arial"/>
      <family val="2"/>
      <charset val="204"/>
    </font>
    <font>
      <sz val="11"/>
      <color theme="0" tint="-0.499984740745262"/>
      <name val="Arial Narrow"/>
      <family val="2"/>
      <charset val="204"/>
    </font>
    <font>
      <sz val="11"/>
      <color theme="0" tint="-0.499984740745262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22" fillId="0" borderId="0"/>
    <xf numFmtId="0" fontId="23" fillId="0" borderId="0"/>
    <xf numFmtId="0" fontId="21" fillId="0" borderId="0"/>
    <xf numFmtId="0" fontId="24" fillId="0" borderId="0"/>
    <xf numFmtId="0" fontId="23" fillId="0" borderId="0"/>
    <xf numFmtId="0" fontId="23" fillId="0" borderId="0"/>
    <xf numFmtId="0" fontId="36" fillId="0" borderId="0"/>
    <xf numFmtId="168" fontId="21" fillId="0" borderId="0" applyFont="0" applyFill="0" applyBorder="0" applyAlignment="0" applyProtection="0"/>
    <xf numFmtId="0" fontId="42" fillId="0" borderId="0">
      <alignment vertical="center"/>
    </xf>
    <xf numFmtId="0" fontId="43" fillId="0" borderId="0"/>
  </cellStyleXfs>
  <cellXfs count="19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64" fontId="10" fillId="0" borderId="4" xfId="0" applyNumberFormat="1" applyFont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shrinkToFit="1"/>
    </xf>
    <xf numFmtId="164" fontId="10" fillId="8" borderId="1" xfId="0" applyNumberFormat="1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 shrinkToFit="1"/>
    </xf>
    <xf numFmtId="0" fontId="0" fillId="8" borderId="3" xfId="0" applyFill="1" applyBorder="1" applyAlignment="1">
      <alignment vertical="center"/>
    </xf>
    <xf numFmtId="164" fontId="10" fillId="8" borderId="4" xfId="0" applyNumberFormat="1" applyFont="1" applyFill="1" applyBorder="1" applyAlignment="1">
      <alignment horizontal="center" vertical="center"/>
    </xf>
    <xf numFmtId="164" fontId="10" fillId="8" borderId="3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9" fontId="13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2" fillId="8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shrinkToFit="1"/>
    </xf>
    <xf numFmtId="0" fontId="11" fillId="8" borderId="1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 shrinkToFit="1"/>
    </xf>
    <xf numFmtId="0" fontId="11" fillId="12" borderId="1" xfId="0" applyFont="1" applyFill="1" applyBorder="1" applyAlignment="1">
      <alignment horizontal="center" vertical="center" shrinkToFit="1"/>
    </xf>
    <xf numFmtId="0" fontId="11" fillId="11" borderId="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shrinkToFit="1"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shrinkToFit="1"/>
    </xf>
    <xf numFmtId="0" fontId="19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9" fillId="2" borderId="1" xfId="0" applyFont="1" applyFill="1" applyBorder="1" applyAlignment="1">
      <alignment horizontal="center" vertical="center" shrinkToFit="1"/>
    </xf>
    <xf numFmtId="0" fontId="25" fillId="15" borderId="1" xfId="0" applyFont="1" applyFill="1" applyBorder="1" applyAlignment="1">
      <alignment horizontal="center" vertical="center" wrapText="1"/>
    </xf>
    <xf numFmtId="0" fontId="25" fillId="15" borderId="1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7" fillId="16" borderId="1" xfId="0" applyFont="1" applyFill="1" applyBorder="1" applyAlignment="1">
      <alignment vertical="center" shrinkToFit="1"/>
    </xf>
    <xf numFmtId="0" fontId="0" fillId="0" borderId="16" xfId="0" applyBorder="1" applyAlignment="1">
      <alignment horizontal="center" vertical="center" wrapText="1"/>
    </xf>
    <xf numFmtId="0" fontId="29" fillId="0" borderId="0" xfId="0" applyFont="1"/>
    <xf numFmtId="0" fontId="3" fillId="14" borderId="1" xfId="0" applyFont="1" applyFill="1" applyBorder="1" applyAlignment="1">
      <alignment horizontal="center" vertical="center" shrinkToFit="1"/>
    </xf>
    <xf numFmtId="0" fontId="3" fillId="14" borderId="4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0" fillId="0" borderId="0" xfId="0" applyFont="1" applyAlignment="1">
      <alignment horizontal="left" vertical="center" indent="2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64" fontId="33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35" fillId="0" borderId="1" xfId="0" applyFont="1" applyBorder="1" applyAlignment="1">
      <alignment horizontal="center" vertical="center" shrinkToFit="1"/>
    </xf>
    <xf numFmtId="0" fontId="35" fillId="0" borderId="1" xfId="0" applyFont="1" applyBorder="1" applyAlignment="1">
      <alignment vertical="center" shrinkToFit="1"/>
    </xf>
    <xf numFmtId="0" fontId="3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166" fontId="18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7" fontId="39" fillId="0" borderId="4" xfId="0" applyNumberFormat="1" applyFont="1" applyBorder="1" applyAlignment="1">
      <alignment horizontal="center" vertical="center" shrinkToFit="1"/>
    </xf>
    <xf numFmtId="165" fontId="14" fillId="0" borderId="4" xfId="0" applyNumberFormat="1" applyFont="1" applyBorder="1" applyAlignment="1">
      <alignment horizontal="center" vertical="center" shrinkToFit="1"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0" fillId="0" borderId="7" xfId="0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shrinkToFit="1"/>
    </xf>
    <xf numFmtId="0" fontId="38" fillId="0" borderId="1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166" fontId="3" fillId="0" borderId="1" xfId="0" applyNumberFormat="1" applyFont="1" applyBorder="1" applyAlignment="1">
      <alignment horizontal="center" vertical="center" shrinkToFit="1"/>
    </xf>
    <xf numFmtId="166" fontId="28" fillId="0" borderId="0" xfId="0" applyNumberFormat="1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49" fillId="0" borderId="4" xfId="0" applyFont="1" applyBorder="1" applyAlignment="1">
      <alignment horizontal="center" vertical="center" shrinkToFit="1"/>
    </xf>
    <xf numFmtId="165" fontId="41" fillId="0" borderId="14" xfId="0" applyNumberFormat="1" applyFont="1" applyBorder="1" applyAlignment="1">
      <alignment horizontal="center" vertical="center" shrinkToFit="1"/>
    </xf>
    <xf numFmtId="166" fontId="49" fillId="0" borderId="0" xfId="0" applyNumberFormat="1" applyFont="1" applyAlignment="1">
      <alignment vertical="center" wrapText="1"/>
    </xf>
    <xf numFmtId="0" fontId="49" fillId="0" borderId="0" xfId="0" applyFont="1" applyAlignment="1">
      <alignment vertical="center" wrapText="1"/>
    </xf>
    <xf numFmtId="3" fontId="31" fillId="18" borderId="1" xfId="0" applyNumberFormat="1" applyFont="1" applyFill="1" applyBorder="1" applyAlignment="1">
      <alignment horizontal="center" vertical="center" shrinkToFit="1"/>
    </xf>
    <xf numFmtId="165" fontId="14" fillId="18" borderId="14" xfId="0" applyNumberFormat="1" applyFont="1" applyFill="1" applyBorder="1" applyAlignment="1">
      <alignment horizontal="center" vertical="center" shrinkToFit="1"/>
    </xf>
    <xf numFmtId="0" fontId="38" fillId="0" borderId="5" xfId="0" applyFont="1" applyBorder="1" applyAlignment="1">
      <alignment horizontal="center" vertical="center" shrinkToFit="1"/>
    </xf>
    <xf numFmtId="0" fontId="40" fillId="16" borderId="4" xfId="0" applyFont="1" applyFill="1" applyBorder="1" applyAlignment="1">
      <alignment horizontal="center" vertical="center" shrinkToFit="1"/>
    </xf>
    <xf numFmtId="0" fontId="2" fillId="19" borderId="1" xfId="0" applyFont="1" applyFill="1" applyBorder="1" applyAlignment="1">
      <alignment vertical="center" shrinkToFit="1"/>
    </xf>
    <xf numFmtId="0" fontId="2" fillId="14" borderId="1" xfId="0" applyFont="1" applyFill="1" applyBorder="1" applyAlignment="1">
      <alignment vertical="center" wrapText="1"/>
    </xf>
    <xf numFmtId="0" fontId="3" fillId="14" borderId="0" xfId="0" applyFont="1" applyFill="1" applyBorder="1" applyAlignment="1">
      <alignment horizontal="center" vertical="center" shrinkToFit="1"/>
    </xf>
    <xf numFmtId="169" fontId="46" fillId="0" borderId="14" xfId="0" applyNumberFormat="1" applyFont="1" applyBorder="1" applyAlignment="1">
      <alignment horizontal="center" vertical="center" shrinkToFit="1"/>
    </xf>
    <xf numFmtId="0" fontId="3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6" fillId="13" borderId="5" xfId="0" applyFont="1" applyFill="1" applyBorder="1" applyAlignment="1">
      <alignment horizontal="left" vertical="center" shrinkToFit="1"/>
    </xf>
    <xf numFmtId="0" fontId="0" fillId="13" borderId="7" xfId="0" applyFill="1" applyBorder="1" applyAlignment="1">
      <alignment horizontal="left" vertical="center" shrinkToFit="1"/>
    </xf>
    <xf numFmtId="169" fontId="46" fillId="13" borderId="14" xfId="0" applyNumberFormat="1" applyFont="1" applyFill="1" applyBorder="1" applyAlignment="1">
      <alignment horizontal="center" vertical="center" shrinkToFit="1"/>
    </xf>
    <xf numFmtId="0" fontId="16" fillId="13" borderId="5" xfId="0" applyFont="1" applyFill="1" applyBorder="1" applyAlignment="1">
      <alignment horizontal="center" vertical="center" shrinkToFit="1"/>
    </xf>
    <xf numFmtId="165" fontId="14" fillId="13" borderId="4" xfId="0" applyNumberFormat="1" applyFont="1" applyFill="1" applyBorder="1" applyAlignment="1">
      <alignment horizontal="center" vertical="center" shrinkToFit="1"/>
    </xf>
    <xf numFmtId="0" fontId="3" fillId="13" borderId="1" xfId="0" applyFont="1" applyFill="1" applyBorder="1" applyAlignment="1">
      <alignment horizontal="center" vertical="center" shrinkToFit="1"/>
    </xf>
    <xf numFmtId="166" fontId="3" fillId="13" borderId="1" xfId="0" applyNumberFormat="1" applyFont="1" applyFill="1" applyBorder="1" applyAlignment="1">
      <alignment horizontal="center" vertical="center" shrinkToFit="1"/>
    </xf>
    <xf numFmtId="3" fontId="31" fillId="13" borderId="1" xfId="0" applyNumberFormat="1" applyFont="1" applyFill="1" applyBorder="1" applyAlignment="1">
      <alignment horizontal="center" vertical="center" shrinkToFit="1"/>
    </xf>
    <xf numFmtId="165" fontId="14" fillId="13" borderId="14" xfId="0" applyNumberFormat="1" applyFont="1" applyFill="1" applyBorder="1" applyAlignment="1">
      <alignment horizontal="center" vertical="center" shrinkToFit="1"/>
    </xf>
    <xf numFmtId="0" fontId="3" fillId="13" borderId="4" xfId="0" applyFont="1" applyFill="1" applyBorder="1" applyAlignment="1">
      <alignment horizontal="center" vertical="center" shrinkToFit="1"/>
    </xf>
    <xf numFmtId="0" fontId="19" fillId="13" borderId="1" xfId="0" applyFont="1" applyFill="1" applyBorder="1" applyAlignment="1">
      <alignment horizontal="center" vertical="center" shrinkToFit="1"/>
    </xf>
    <xf numFmtId="0" fontId="7" fillId="13" borderId="1" xfId="0" applyFont="1" applyFill="1" applyBorder="1" applyAlignment="1">
      <alignment horizontal="center" vertical="center" shrinkToFit="1"/>
    </xf>
    <xf numFmtId="0" fontId="2" fillId="13" borderId="0" xfId="0" applyFont="1" applyFill="1" applyAlignment="1">
      <alignment vertical="center" wrapText="1"/>
    </xf>
    <xf numFmtId="0" fontId="28" fillId="13" borderId="7" xfId="0" applyFont="1" applyFill="1" applyBorder="1" applyAlignment="1">
      <alignment horizontal="left" vertical="center" shrinkToFit="1"/>
    </xf>
    <xf numFmtId="0" fontId="25" fillId="13" borderId="1" xfId="0" applyFont="1" applyFill="1" applyBorder="1" applyAlignment="1">
      <alignment horizontal="center" vertical="center" shrinkToFit="1"/>
    </xf>
    <xf numFmtId="0" fontId="37" fillId="15" borderId="15" xfId="0" applyFont="1" applyFill="1" applyBorder="1" applyAlignment="1">
      <alignment horizontal="center" vertical="center" wrapText="1"/>
    </xf>
    <xf numFmtId="0" fontId="25" fillId="15" borderId="5" xfId="0" applyFont="1" applyFill="1" applyBorder="1" applyAlignment="1">
      <alignment horizontal="center" vertical="center" wrapText="1"/>
    </xf>
    <xf numFmtId="0" fontId="25" fillId="15" borderId="6" xfId="0" applyFont="1" applyFill="1" applyBorder="1" applyAlignment="1">
      <alignment horizontal="center" vertical="center" wrapText="1"/>
    </xf>
    <xf numFmtId="0" fontId="26" fillId="15" borderId="5" xfId="0" applyFont="1" applyFill="1" applyBorder="1" applyAlignment="1">
      <alignment horizontal="center" vertical="center" wrapText="1"/>
    </xf>
    <xf numFmtId="0" fontId="26" fillId="15" borderId="6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9" fillId="14" borderId="5" xfId="0" applyFont="1" applyFill="1" applyBorder="1" applyAlignment="1">
      <alignment horizontal="center" vertical="center" wrapText="1"/>
    </xf>
    <xf numFmtId="0" fontId="19" fillId="14" borderId="6" xfId="0" applyFont="1" applyFill="1" applyBorder="1" applyAlignment="1">
      <alignment horizontal="center" vertical="center" wrapText="1"/>
    </xf>
    <xf numFmtId="0" fontId="20" fillId="14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17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0" fillId="14" borderId="6" xfId="0" applyFont="1" applyFill="1" applyBorder="1" applyAlignment="1">
      <alignment horizontal="center" vertical="center" wrapText="1"/>
    </xf>
    <xf numFmtId="0" fontId="19" fillId="14" borderId="7" xfId="0" applyFont="1" applyFill="1" applyBorder="1" applyAlignment="1">
      <alignment horizontal="center" vertical="center" wrapText="1"/>
    </xf>
    <xf numFmtId="0" fontId="18" fillId="14" borderId="7" xfId="0" applyFont="1" applyFill="1" applyBorder="1" applyAlignment="1">
      <alignment horizontal="center" vertical="center" wrapText="1"/>
    </xf>
    <xf numFmtId="0" fontId="18" fillId="14" borderId="6" xfId="0" applyFont="1" applyFill="1" applyBorder="1" applyAlignment="1">
      <alignment horizontal="center" vertical="center" wrapText="1"/>
    </xf>
    <xf numFmtId="0" fontId="15" fillId="18" borderId="8" xfId="0" applyFont="1" applyFill="1" applyBorder="1" applyAlignment="1">
      <alignment horizontal="center" vertical="center" wrapText="1"/>
    </xf>
    <xf numFmtId="0" fontId="15" fillId="18" borderId="9" xfId="0" applyFont="1" applyFill="1" applyBorder="1" applyAlignment="1">
      <alignment horizontal="center" vertical="center" wrapText="1"/>
    </xf>
    <xf numFmtId="0" fontId="15" fillId="18" borderId="10" xfId="0" applyFont="1" applyFill="1" applyBorder="1" applyAlignment="1">
      <alignment horizontal="center" vertical="center" wrapText="1"/>
    </xf>
    <xf numFmtId="0" fontId="15" fillId="18" borderId="11" xfId="0" applyFont="1" applyFill="1" applyBorder="1" applyAlignment="1">
      <alignment horizontal="center" vertical="center" wrapText="1"/>
    </xf>
    <xf numFmtId="0" fontId="15" fillId="18" borderId="12" xfId="0" applyFont="1" applyFill="1" applyBorder="1" applyAlignment="1">
      <alignment horizontal="center" vertical="center" wrapText="1"/>
    </xf>
    <xf numFmtId="0" fontId="15" fillId="18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17" borderId="1" xfId="0" applyFont="1" applyFill="1" applyBorder="1" applyAlignment="1">
      <alignment horizontal="center" vertical="center" wrapText="1"/>
    </xf>
    <xf numFmtId="0" fontId="11" fillId="17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17" borderId="8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3" fillId="14" borderId="5" xfId="0" applyFont="1" applyFill="1" applyBorder="1" applyAlignment="1">
      <alignment horizontal="center" vertical="center" wrapText="1"/>
    </xf>
    <xf numFmtId="0" fontId="3" fillId="14" borderId="6" xfId="0" applyFont="1" applyFill="1" applyBorder="1" applyAlignment="1">
      <alignment horizontal="center" vertical="center" wrapText="1"/>
    </xf>
    <xf numFmtId="0" fontId="44" fillId="17" borderId="1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9" fillId="5" borderId="5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2" fillId="9" borderId="0" xfId="0" applyFont="1" applyFill="1" applyAlignment="1">
      <alignment horizontal="center" vertical="center"/>
    </xf>
    <xf numFmtId="0" fontId="12" fillId="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1" fillId="7" borderId="2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/>
    </xf>
    <xf numFmtId="0" fontId="0" fillId="0" borderId="7" xfId="0" applyBorder="1"/>
  </cellXfs>
  <cellStyles count="11">
    <cellStyle name="Normal 2" xfId="2" xr:uid="{00000000-0005-0000-0000-000000000000}"/>
    <cellStyle name="Normal 2 2" xfId="3" xr:uid="{00000000-0005-0000-0000-000001000000}"/>
    <cellStyle name="Normal 2 3" xfId="5" xr:uid="{00000000-0005-0000-0000-000002000000}"/>
    <cellStyle name="Normal 2 3 2" xfId="6" xr:uid="{00000000-0005-0000-0000-000003000000}"/>
    <cellStyle name="Normal 3" xfId="4" xr:uid="{00000000-0005-0000-0000-000004000000}"/>
    <cellStyle name="Обычный" xfId="0" builtinId="0"/>
    <cellStyle name="Обычный 2" xfId="1" xr:uid="{00000000-0005-0000-0000-000006000000}"/>
    <cellStyle name="Обычный 2 2" xfId="9" xr:uid="{7D996221-07FF-4D1C-9AE0-F25109035101}"/>
    <cellStyle name="Обычный 3" xfId="7" xr:uid="{167F697F-4D18-4B33-BFCF-C5B8029DCFD3}"/>
    <cellStyle name="Обычный 3 2" xfId="10" xr:uid="{E1E0ACA8-1593-4758-958A-60571EF34FE3}"/>
    <cellStyle name="Финансовый 2" xfId="8" xr:uid="{DEC1777E-4A8A-44F5-AFBB-4498DF3A9D3C}"/>
  </cellStyles>
  <dxfs count="9">
    <dxf>
      <font>
        <color rgb="FF9C0006"/>
      </font>
      <fill>
        <patternFill>
          <bgColor rgb="FFFFC7CE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FFFF99"/>
      <color rgb="FF66CCFF"/>
      <color rgb="FFFFFF66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78;&#1077;&#1085;&#1097;&#1080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енщи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CA198"/>
  <sheetViews>
    <sheetView tabSelected="1" workbookViewId="0">
      <pane xSplit="12" ySplit="8" topLeftCell="M9" activePane="bottomRight" state="frozen"/>
      <selection pane="topRight" activeCell="M1" sqref="M1"/>
      <selection pane="bottomLeft" activeCell="A9" sqref="A9"/>
      <selection pane="bottomRight" activeCell="M9" sqref="M9"/>
    </sheetView>
  </sheetViews>
  <sheetFormatPr defaultColWidth="8.88671875" defaultRowHeight="13.8" x14ac:dyDescent="0.3"/>
  <cols>
    <col min="1" max="1" width="3" style="1" customWidth="1"/>
    <col min="2" max="2" width="38.33203125" style="1" customWidth="1"/>
    <col min="3" max="3" width="8.6640625" style="88" customWidth="1"/>
    <col min="4" max="4" width="5.6640625" style="1" customWidth="1"/>
    <col min="5" max="5" width="8.6640625" style="82" customWidth="1"/>
    <col min="6" max="6" width="6.109375" style="86" customWidth="1"/>
    <col min="7" max="7" width="7.44140625" style="1" customWidth="1"/>
    <col min="8" max="8" width="6.109375" style="1" customWidth="1"/>
    <col min="9" max="10" width="8.44140625" style="1" customWidth="1"/>
    <col min="11" max="11" width="7.44140625" style="1" hidden="1" customWidth="1"/>
    <col min="12" max="12" width="6.109375" style="1" hidden="1" customWidth="1"/>
    <col min="13" max="13" width="6.6640625" style="1" customWidth="1"/>
    <col min="14" max="14" width="10.6640625" style="1" customWidth="1"/>
    <col min="15" max="15" width="7.44140625" style="1" hidden="1" customWidth="1"/>
    <col min="16" max="16" width="12.6640625" style="1" hidden="1" customWidth="1"/>
    <col min="17" max="17" width="6.6640625" style="1" hidden="1" customWidth="1"/>
    <col min="18" max="18" width="10.6640625" style="1" hidden="1" customWidth="1"/>
    <col min="19" max="19" width="7.44140625" style="1" hidden="1" customWidth="1"/>
    <col min="20" max="20" width="12.6640625" style="1" hidden="1" customWidth="1"/>
    <col min="21" max="21" width="6.6640625" style="1" hidden="1" customWidth="1"/>
    <col min="22" max="22" width="10.6640625" style="1" hidden="1" customWidth="1"/>
    <col min="23" max="23" width="7.44140625" style="1" hidden="1" customWidth="1"/>
    <col min="24" max="24" width="12.6640625" style="1" hidden="1" customWidth="1"/>
    <col min="25" max="25" width="6.6640625" style="1" hidden="1" customWidth="1"/>
    <col min="26" max="26" width="10.6640625" style="1" hidden="1" customWidth="1"/>
    <col min="27" max="27" width="7.44140625" style="1" hidden="1" customWidth="1"/>
    <col min="28" max="28" width="12.6640625" style="1" hidden="1" customWidth="1"/>
    <col min="29" max="29" width="7.44140625" style="1" hidden="1" customWidth="1"/>
    <col min="30" max="30" width="12.6640625" style="1" hidden="1" customWidth="1"/>
    <col min="31" max="31" width="7.44140625" style="1" hidden="1" customWidth="1"/>
    <col min="32" max="32" width="12.6640625" style="1" hidden="1" customWidth="1"/>
    <col min="33" max="33" width="6.6640625" style="1" hidden="1" customWidth="1"/>
    <col min="34" max="34" width="10.6640625" style="1" hidden="1" customWidth="1"/>
    <col min="35" max="35" width="6.6640625" style="1" hidden="1" customWidth="1"/>
    <col min="36" max="36" width="10.6640625" style="1" hidden="1" customWidth="1"/>
    <col min="37" max="37" width="7.44140625" style="1" hidden="1" customWidth="1"/>
    <col min="38" max="38" width="12.6640625" style="1" hidden="1" customWidth="1"/>
    <col min="39" max="39" width="7.44140625" style="1" hidden="1" customWidth="1"/>
    <col min="40" max="40" width="12.6640625" style="1" hidden="1" customWidth="1"/>
    <col min="41" max="41" width="7.44140625" style="1" hidden="1" customWidth="1"/>
    <col min="42" max="42" width="12.6640625" style="1" hidden="1" customWidth="1"/>
    <col min="43" max="43" width="6.6640625" style="1" hidden="1" customWidth="1"/>
    <col min="44" max="44" width="10.6640625" style="1" hidden="1" customWidth="1"/>
    <col min="45" max="45" width="6.6640625" style="1" hidden="1" customWidth="1"/>
    <col min="46" max="46" width="10.6640625" style="1" hidden="1" customWidth="1"/>
    <col min="47" max="47" width="6.6640625" style="1" hidden="1" customWidth="1"/>
    <col min="48" max="48" width="10.6640625" style="1" hidden="1" customWidth="1"/>
    <col min="49" max="49" width="6.6640625" style="1" hidden="1" customWidth="1"/>
    <col min="50" max="50" width="10.6640625" style="1" hidden="1" customWidth="1"/>
    <col min="51" max="51" width="7.44140625" style="1" hidden="1" customWidth="1"/>
    <col min="52" max="52" width="12.6640625" style="1" hidden="1" customWidth="1"/>
    <col min="53" max="53" width="7.44140625" style="1" hidden="1" customWidth="1"/>
    <col min="54" max="54" width="12.6640625" style="1" hidden="1" customWidth="1"/>
    <col min="55" max="55" width="6.6640625" style="1" hidden="1" customWidth="1"/>
    <col min="56" max="56" width="10.6640625" style="1" hidden="1" customWidth="1"/>
    <col min="57" max="57" width="6.6640625" style="1" hidden="1" customWidth="1"/>
    <col min="58" max="58" width="10.6640625" style="1" hidden="1" customWidth="1"/>
    <col min="59" max="59" width="6.6640625" style="1" hidden="1" customWidth="1"/>
    <col min="60" max="60" width="10.6640625" style="1" hidden="1" customWidth="1"/>
    <col min="61" max="61" width="7.44140625" style="1" hidden="1" customWidth="1"/>
    <col min="62" max="62" width="12.6640625" style="1" hidden="1" customWidth="1"/>
    <col min="63" max="63" width="11.109375" style="1" hidden="1" customWidth="1"/>
    <col min="64" max="64" width="2.33203125" style="1" hidden="1" customWidth="1"/>
    <col min="65" max="65" width="11" style="1" hidden="1" customWidth="1"/>
    <col min="66" max="68" width="3.44140625" style="1" hidden="1" customWidth="1"/>
    <col min="69" max="69" width="3.44140625" style="98" hidden="1" customWidth="1"/>
    <col min="70" max="70" width="3.44140625" style="99" hidden="1" customWidth="1"/>
    <col min="71" max="71" width="8.88671875" style="1" hidden="1" customWidth="1"/>
    <col min="72" max="72" width="7.44140625" style="1" customWidth="1"/>
    <col min="73" max="73" width="12.6640625" style="1" customWidth="1"/>
    <col min="74" max="16384" width="8.88671875" style="1"/>
  </cols>
  <sheetData>
    <row r="2" spans="2:76" ht="21" x14ac:dyDescent="0.3">
      <c r="B2" s="134" t="s">
        <v>53</v>
      </c>
      <c r="C2" s="135"/>
      <c r="D2" s="135"/>
      <c r="E2" s="135"/>
      <c r="F2" s="135"/>
      <c r="G2" s="135"/>
      <c r="H2" s="135"/>
      <c r="I2" s="135"/>
      <c r="J2" s="135"/>
      <c r="K2" s="47"/>
      <c r="L2" s="47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Q2" s="94"/>
      <c r="BR2" s="95"/>
      <c r="BT2" s="43"/>
      <c r="BU2" s="43"/>
    </row>
    <row r="3" spans="2:76" ht="18" x14ac:dyDescent="0.3">
      <c r="B3" s="136" t="s">
        <v>238</v>
      </c>
      <c r="C3" s="135"/>
      <c r="D3" s="135"/>
      <c r="E3" s="135"/>
      <c r="F3" s="135"/>
      <c r="G3" s="135"/>
      <c r="H3" s="135"/>
      <c r="I3" s="135"/>
      <c r="J3" s="135"/>
      <c r="K3" s="47"/>
      <c r="L3" s="47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Q3" s="94"/>
      <c r="BR3" s="95"/>
      <c r="BT3" s="44"/>
      <c r="BU3" s="44"/>
    </row>
    <row r="4" spans="2:76" ht="21" customHeight="1" x14ac:dyDescent="0.3">
      <c r="B4" s="137" t="s">
        <v>52</v>
      </c>
      <c r="C4" s="135"/>
      <c r="D4" s="135"/>
      <c r="E4" s="135"/>
      <c r="F4" s="135"/>
      <c r="G4" s="135"/>
      <c r="H4" s="135"/>
      <c r="I4" s="135"/>
      <c r="J4" s="13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Q4" s="94"/>
      <c r="BR4" s="95"/>
      <c r="BT4" s="47"/>
      <c r="BU4" s="47"/>
    </row>
    <row r="5" spans="2:76" s="41" customFormat="1" ht="15" customHeight="1" x14ac:dyDescent="0.3">
      <c r="B5" s="40"/>
      <c r="C5" s="88"/>
      <c r="D5" s="40"/>
      <c r="E5" s="81"/>
      <c r="F5" s="85"/>
      <c r="G5" s="40"/>
      <c r="H5" s="40"/>
      <c r="I5" s="40"/>
      <c r="J5" s="40"/>
      <c r="K5" s="40"/>
      <c r="L5" s="40"/>
      <c r="M5" s="130">
        <f>O5+1</f>
        <v>18</v>
      </c>
      <c r="N5" s="130"/>
      <c r="O5" s="130">
        <f>Q5+1</f>
        <v>17</v>
      </c>
      <c r="P5" s="130"/>
      <c r="Q5" s="130">
        <f>S5+1</f>
        <v>16</v>
      </c>
      <c r="R5" s="130"/>
      <c r="S5" s="130">
        <f>U5+1</f>
        <v>15</v>
      </c>
      <c r="T5" s="130"/>
      <c r="U5" s="130">
        <f>W5+1</f>
        <v>14</v>
      </c>
      <c r="V5" s="130"/>
      <c r="W5" s="130">
        <f>AA5+1</f>
        <v>13</v>
      </c>
      <c r="X5" s="130"/>
      <c r="Y5" s="130"/>
      <c r="Z5" s="130"/>
      <c r="AA5" s="130">
        <f>AC5+1</f>
        <v>12</v>
      </c>
      <c r="AB5" s="130"/>
      <c r="AC5" s="130">
        <f>AE5+1</f>
        <v>11</v>
      </c>
      <c r="AD5" s="130"/>
      <c r="AE5" s="130">
        <f>AK5+1</f>
        <v>10</v>
      </c>
      <c r="AF5" s="164"/>
      <c r="AG5" s="164"/>
      <c r="AH5" s="164"/>
      <c r="AI5" s="164"/>
      <c r="AJ5" s="164"/>
      <c r="AK5" s="130">
        <f>AM5+1</f>
        <v>9</v>
      </c>
      <c r="AL5" s="130"/>
      <c r="AM5" s="130">
        <f>AO5+1</f>
        <v>8</v>
      </c>
      <c r="AN5" s="130"/>
      <c r="AO5" s="130">
        <f>AQ5+1</f>
        <v>7</v>
      </c>
      <c r="AP5" s="130"/>
      <c r="AQ5" s="130">
        <f>AU5+1</f>
        <v>6</v>
      </c>
      <c r="AR5" s="130"/>
      <c r="AS5" s="130"/>
      <c r="AT5" s="130"/>
      <c r="AU5" s="130">
        <f>AY5+1</f>
        <v>5</v>
      </c>
      <c r="AV5" s="130"/>
      <c r="AW5" s="130"/>
      <c r="AX5" s="130"/>
      <c r="AY5" s="130">
        <f>BA5+1</f>
        <v>4</v>
      </c>
      <c r="AZ5" s="130"/>
      <c r="BA5" s="130">
        <f>BE5+1</f>
        <v>3</v>
      </c>
      <c r="BB5" s="130"/>
      <c r="BC5" s="130"/>
      <c r="BD5" s="130"/>
      <c r="BE5" s="130">
        <f>BI5+1</f>
        <v>2</v>
      </c>
      <c r="BF5" s="130"/>
      <c r="BG5" s="130"/>
      <c r="BH5" s="130"/>
      <c r="BI5" s="130">
        <v>1</v>
      </c>
      <c r="BJ5" s="130"/>
      <c r="BQ5" s="94"/>
      <c r="BR5" s="95"/>
      <c r="BT5" s="125" t="s">
        <v>61</v>
      </c>
      <c r="BU5" s="125"/>
    </row>
    <row r="6" spans="2:76" ht="100.5" customHeight="1" x14ac:dyDescent="0.3">
      <c r="B6" s="165" t="s">
        <v>20</v>
      </c>
      <c r="C6" s="138" t="s">
        <v>227</v>
      </c>
      <c r="D6" s="139"/>
      <c r="E6" s="173" t="s">
        <v>224</v>
      </c>
      <c r="F6" s="173"/>
      <c r="G6" s="169" t="s">
        <v>228</v>
      </c>
      <c r="H6" s="139"/>
      <c r="I6" s="166" t="s">
        <v>4</v>
      </c>
      <c r="J6" s="166" t="s">
        <v>28</v>
      </c>
      <c r="K6" s="158" t="s">
        <v>175</v>
      </c>
      <c r="L6" s="159"/>
      <c r="M6" s="131" t="s">
        <v>243</v>
      </c>
      <c r="N6" s="132"/>
      <c r="O6" s="145" t="s">
        <v>237</v>
      </c>
      <c r="P6" s="149"/>
      <c r="Q6" s="131" t="s">
        <v>216</v>
      </c>
      <c r="R6" s="132"/>
      <c r="S6" s="145" t="s">
        <v>215</v>
      </c>
      <c r="T6" s="149"/>
      <c r="U6" s="131" t="s">
        <v>213</v>
      </c>
      <c r="V6" s="132"/>
      <c r="W6" s="145" t="s">
        <v>199</v>
      </c>
      <c r="X6" s="146"/>
      <c r="Y6" s="147"/>
      <c r="Z6" s="148"/>
      <c r="AA6" s="131" t="s">
        <v>197</v>
      </c>
      <c r="AB6" s="132"/>
      <c r="AC6" s="145" t="s">
        <v>196</v>
      </c>
      <c r="AD6" s="149"/>
      <c r="AE6" s="131" t="s">
        <v>189</v>
      </c>
      <c r="AF6" s="155"/>
      <c r="AG6" s="155"/>
      <c r="AH6" s="155"/>
      <c r="AI6" s="156"/>
      <c r="AJ6" s="157"/>
      <c r="AK6" s="145" t="s">
        <v>184</v>
      </c>
      <c r="AL6" s="149"/>
      <c r="AM6" s="171" t="s">
        <v>174</v>
      </c>
      <c r="AN6" s="172"/>
      <c r="AO6" s="145" t="s">
        <v>173</v>
      </c>
      <c r="AP6" s="149"/>
      <c r="AQ6" s="131" t="s">
        <v>170</v>
      </c>
      <c r="AR6" s="155"/>
      <c r="AS6" s="156"/>
      <c r="AT6" s="157"/>
      <c r="AU6" s="145" t="s">
        <v>164</v>
      </c>
      <c r="AV6" s="146"/>
      <c r="AW6" s="147"/>
      <c r="AX6" s="148"/>
      <c r="AY6" s="131" t="s">
        <v>148</v>
      </c>
      <c r="AZ6" s="132"/>
      <c r="BA6" s="131" t="s">
        <v>130</v>
      </c>
      <c r="BB6" s="155"/>
      <c r="BC6" s="156"/>
      <c r="BD6" s="157"/>
      <c r="BE6" s="145" t="s">
        <v>120</v>
      </c>
      <c r="BF6" s="146"/>
      <c r="BG6" s="147"/>
      <c r="BH6" s="148"/>
      <c r="BI6" s="131" t="s">
        <v>112</v>
      </c>
      <c r="BJ6" s="132"/>
      <c r="BK6" s="151" t="s">
        <v>21</v>
      </c>
      <c r="BL6" s="51"/>
      <c r="BM6" s="151" t="s">
        <v>224</v>
      </c>
      <c r="BN6" s="66"/>
      <c r="BO6" s="67"/>
      <c r="BP6" s="68"/>
      <c r="BQ6" s="144"/>
      <c r="BR6" s="144"/>
      <c r="BS6" s="151" t="s">
        <v>137</v>
      </c>
      <c r="BT6" s="126" t="s">
        <v>108</v>
      </c>
      <c r="BU6" s="127"/>
    </row>
    <row r="7" spans="2:76" ht="34.5" customHeight="1" x14ac:dyDescent="0.3">
      <c r="B7" s="165"/>
      <c r="C7" s="140"/>
      <c r="D7" s="141"/>
      <c r="E7" s="173"/>
      <c r="F7" s="173"/>
      <c r="G7" s="140"/>
      <c r="H7" s="141"/>
      <c r="I7" s="167"/>
      <c r="J7" s="167"/>
      <c r="K7" s="160"/>
      <c r="L7" s="161"/>
      <c r="M7" s="133" t="s">
        <v>51</v>
      </c>
      <c r="N7" s="132"/>
      <c r="O7" s="150" t="s">
        <v>41</v>
      </c>
      <c r="P7" s="170"/>
      <c r="Q7" s="133" t="s">
        <v>185</v>
      </c>
      <c r="R7" s="132"/>
      <c r="S7" s="150" t="s">
        <v>214</v>
      </c>
      <c r="T7" s="170"/>
      <c r="U7" s="133" t="s">
        <v>185</v>
      </c>
      <c r="V7" s="132"/>
      <c r="W7" s="145" t="s">
        <v>56</v>
      </c>
      <c r="X7" s="149"/>
      <c r="Y7" s="150" t="s">
        <v>51</v>
      </c>
      <c r="Z7" s="149"/>
      <c r="AA7" s="133" t="s">
        <v>41</v>
      </c>
      <c r="AB7" s="154"/>
      <c r="AC7" s="150" t="s">
        <v>51</v>
      </c>
      <c r="AD7" s="170"/>
      <c r="AE7" s="133" t="s">
        <v>46</v>
      </c>
      <c r="AF7" s="154"/>
      <c r="AG7" s="133" t="s">
        <v>51</v>
      </c>
      <c r="AH7" s="132"/>
      <c r="AI7" s="133" t="s">
        <v>185</v>
      </c>
      <c r="AJ7" s="132"/>
      <c r="AK7" s="150" t="s">
        <v>51</v>
      </c>
      <c r="AL7" s="170"/>
      <c r="AM7" s="133" t="s">
        <v>46</v>
      </c>
      <c r="AN7" s="154"/>
      <c r="AO7" s="150" t="s">
        <v>51</v>
      </c>
      <c r="AP7" s="170"/>
      <c r="AQ7" s="133" t="s">
        <v>171</v>
      </c>
      <c r="AR7" s="132"/>
      <c r="AS7" s="133" t="s">
        <v>155</v>
      </c>
      <c r="AT7" s="132"/>
      <c r="AU7" s="150" t="s">
        <v>121</v>
      </c>
      <c r="AV7" s="149"/>
      <c r="AW7" s="150" t="s">
        <v>155</v>
      </c>
      <c r="AX7" s="149"/>
      <c r="AY7" s="133" t="s">
        <v>51</v>
      </c>
      <c r="AZ7" s="154"/>
      <c r="BA7" s="131" t="s">
        <v>56</v>
      </c>
      <c r="BB7" s="132"/>
      <c r="BC7" s="133" t="s">
        <v>51</v>
      </c>
      <c r="BD7" s="132"/>
      <c r="BE7" s="150" t="s">
        <v>121</v>
      </c>
      <c r="BF7" s="149"/>
      <c r="BG7" s="150" t="s">
        <v>122</v>
      </c>
      <c r="BH7" s="149"/>
      <c r="BI7" s="133" t="s">
        <v>51</v>
      </c>
      <c r="BJ7" s="154"/>
      <c r="BK7" s="152"/>
      <c r="BL7" s="52"/>
      <c r="BM7" s="152"/>
      <c r="BN7" s="69"/>
      <c r="BP7" s="70"/>
      <c r="BQ7" s="144"/>
      <c r="BR7" s="144"/>
      <c r="BS7" s="152"/>
      <c r="BT7" s="128" t="s">
        <v>51</v>
      </c>
      <c r="BU7" s="129"/>
    </row>
    <row r="8" spans="2:76" ht="12" customHeight="1" x14ac:dyDescent="0.3">
      <c r="B8" s="165"/>
      <c r="C8" s="142"/>
      <c r="D8" s="143"/>
      <c r="E8" s="173"/>
      <c r="F8" s="173"/>
      <c r="G8" s="142"/>
      <c r="H8" s="143"/>
      <c r="I8" s="168"/>
      <c r="J8" s="168"/>
      <c r="K8" s="162"/>
      <c r="L8" s="163"/>
      <c r="M8" s="46" t="s">
        <v>0</v>
      </c>
      <c r="N8" s="46" t="s">
        <v>1</v>
      </c>
      <c r="O8" s="46" t="s">
        <v>0</v>
      </c>
      <c r="P8" s="46" t="s">
        <v>1</v>
      </c>
      <c r="Q8" s="46" t="s">
        <v>0</v>
      </c>
      <c r="R8" s="46" t="s">
        <v>1</v>
      </c>
      <c r="S8" s="46" t="s">
        <v>0</v>
      </c>
      <c r="T8" s="46" t="s">
        <v>1</v>
      </c>
      <c r="U8" s="46" t="s">
        <v>0</v>
      </c>
      <c r="V8" s="46" t="s">
        <v>1</v>
      </c>
      <c r="W8" s="46" t="s">
        <v>0</v>
      </c>
      <c r="X8" s="46" t="s">
        <v>1</v>
      </c>
      <c r="Y8" s="46" t="s">
        <v>0</v>
      </c>
      <c r="Z8" s="46" t="s">
        <v>1</v>
      </c>
      <c r="AA8" s="46" t="s">
        <v>0</v>
      </c>
      <c r="AB8" s="46" t="s">
        <v>1</v>
      </c>
      <c r="AC8" s="46" t="s">
        <v>0</v>
      </c>
      <c r="AD8" s="46" t="s">
        <v>1</v>
      </c>
      <c r="AE8" s="46" t="s">
        <v>0</v>
      </c>
      <c r="AF8" s="46" t="s">
        <v>1</v>
      </c>
      <c r="AG8" s="46" t="s">
        <v>0</v>
      </c>
      <c r="AH8" s="46" t="s">
        <v>1</v>
      </c>
      <c r="AI8" s="46" t="s">
        <v>0</v>
      </c>
      <c r="AJ8" s="46" t="s">
        <v>1</v>
      </c>
      <c r="AK8" s="46" t="s">
        <v>0</v>
      </c>
      <c r="AL8" s="46" t="s">
        <v>1</v>
      </c>
      <c r="AM8" s="46" t="s">
        <v>0</v>
      </c>
      <c r="AN8" s="46" t="s">
        <v>1</v>
      </c>
      <c r="AO8" s="46" t="s">
        <v>0</v>
      </c>
      <c r="AP8" s="46" t="s">
        <v>1</v>
      </c>
      <c r="AQ8" s="46" t="s">
        <v>0</v>
      </c>
      <c r="AR8" s="46" t="s">
        <v>1</v>
      </c>
      <c r="AS8" s="46" t="s">
        <v>0</v>
      </c>
      <c r="AT8" s="46" t="s">
        <v>1</v>
      </c>
      <c r="AU8" s="46" t="s">
        <v>0</v>
      </c>
      <c r="AV8" s="46" t="s">
        <v>1</v>
      </c>
      <c r="AW8" s="46" t="s">
        <v>0</v>
      </c>
      <c r="AX8" s="46" t="s">
        <v>1</v>
      </c>
      <c r="AY8" s="46" t="s">
        <v>0</v>
      </c>
      <c r="AZ8" s="46" t="s">
        <v>1</v>
      </c>
      <c r="BA8" s="46" t="s">
        <v>0</v>
      </c>
      <c r="BB8" s="46" t="s">
        <v>1</v>
      </c>
      <c r="BC8" s="46" t="s">
        <v>0</v>
      </c>
      <c r="BD8" s="46" t="s">
        <v>1</v>
      </c>
      <c r="BE8" s="46" t="s">
        <v>0</v>
      </c>
      <c r="BF8" s="46" t="s">
        <v>1</v>
      </c>
      <c r="BG8" s="46" t="s">
        <v>0</v>
      </c>
      <c r="BH8" s="46" t="s">
        <v>1</v>
      </c>
      <c r="BI8" s="46" t="s">
        <v>0</v>
      </c>
      <c r="BJ8" s="46" t="s">
        <v>1</v>
      </c>
      <c r="BK8" s="153"/>
      <c r="BL8" s="53"/>
      <c r="BM8" s="153"/>
      <c r="BN8" s="71"/>
      <c r="BO8" s="72"/>
      <c r="BP8" s="73"/>
      <c r="BQ8" s="144"/>
      <c r="BR8" s="144"/>
      <c r="BS8" s="153"/>
      <c r="BT8" s="49" t="s">
        <v>0</v>
      </c>
      <c r="BU8" s="49" t="s">
        <v>1</v>
      </c>
    </row>
    <row r="9" spans="2:76" s="2" customFormat="1" ht="15" customHeight="1" x14ac:dyDescent="0.3">
      <c r="B9" s="89" t="s">
        <v>62</v>
      </c>
      <c r="C9" s="90">
        <f>C8+1</f>
        <v>1</v>
      </c>
      <c r="D9" s="83" t="str">
        <f>IF(BK9=0," ",IF(BK9-C9=0," ",BK9-C9))</f>
        <v xml:space="preserve"> </v>
      </c>
      <c r="E9" s="103">
        <v>4.5</v>
      </c>
      <c r="F9" s="107">
        <f>E9-BM9</f>
        <v>0</v>
      </c>
      <c r="G9" s="91">
        <f>N9+P9+R9+T9+V9+X9+Z9+AB9+AD9+AF9+AH9+AJ9+AL9+AN9+AP9+AR9+AT9+AV9+AX9+AZ9+BB9+BD9+BF9+BH9+BJ9</f>
        <v>5410</v>
      </c>
      <c r="H9" s="84">
        <f>G9-BO9</f>
        <v>0</v>
      </c>
      <c r="I9" s="92">
        <f>ROUNDUP(COUNTIF(M9:BJ9,"&gt; 0")/2,0)</f>
        <v>8</v>
      </c>
      <c r="J9" s="93">
        <f>IF(G9=0, "", G9/I9)</f>
        <v>676.25</v>
      </c>
      <c r="K9" s="100">
        <f>SUMPRODUCT(LARGE((N9,P9,R9,T9,V9,X9,Z9,AB9,AD9,AF9,AH9,AJ9,AL9,AN9,AP9,AR9,AT9,AV9,AX9,AZ9,BB9,BD9,BF9,BH9,BJ9),{1,2,3,4,5,6,7,8}))</f>
        <v>5410</v>
      </c>
      <c r="L9" s="101">
        <f>K9-BS9</f>
        <v>0</v>
      </c>
      <c r="M9" s="57" t="s">
        <v>119</v>
      </c>
      <c r="N9" s="58">
        <f>IFERROR(VLOOKUP(M9,'Начисление очков NEW'!$V$4:$W$69,2,FALSE),0)</f>
        <v>0</v>
      </c>
      <c r="O9" s="48">
        <v>1</v>
      </c>
      <c r="P9" s="48">
        <f>IFERROR(VLOOKUP(O9,'Начисление очков NEW'!$G$4:$H$69,2,FALSE),0)</f>
        <v>600</v>
      </c>
      <c r="Q9" s="57" t="s">
        <v>119</v>
      </c>
      <c r="R9" s="58">
        <f>IFERROR(VLOOKUP(Q9,'Начисление очков NEW'!$AF$4:$AG$69,2,FALSE),0)</f>
        <v>0</v>
      </c>
      <c r="S9" s="6"/>
      <c r="T9" s="59">
        <f>IFERROR(VLOOKUP(S9,'Начисление очков NEW'!$L$4:$M$69,2,FALSE),0)</f>
        <v>0</v>
      </c>
      <c r="U9" s="57" t="s">
        <v>119</v>
      </c>
      <c r="V9" s="58">
        <f>IFERROR(VLOOKUP(U9,'Начисление очков NEW'!$AF$4:$AG$69,2,FALSE),0)</f>
        <v>0</v>
      </c>
      <c r="W9" s="6">
        <v>1</v>
      </c>
      <c r="X9" s="59">
        <f>IFERROR(VLOOKUP(W9,'Начисление очков NEW'!$B$4:$C$69,2,FALSE),0)</f>
        <v>1000</v>
      </c>
      <c r="Y9" s="6" t="s">
        <v>119</v>
      </c>
      <c r="Z9" s="59">
        <f>IFERROR(VLOOKUP(Y9,'Начисление очков NEW'!$V$4:$W$69,2,FALSE),0)</f>
        <v>0</v>
      </c>
      <c r="AA9" s="57">
        <v>1</v>
      </c>
      <c r="AB9" s="58">
        <f>IFERROR(VLOOKUP(AA9,'Начисление очков NEW'!$G$4:$H$69,2,FALSE),0)</f>
        <v>600</v>
      </c>
      <c r="AC9" s="6" t="s">
        <v>119</v>
      </c>
      <c r="AD9" s="59">
        <f>IFERROR(VLOOKUP(AC9,'Начисление очков NEW'!$V$4:$W$69,2,FALSE),0)</f>
        <v>0</v>
      </c>
      <c r="AE9" s="57">
        <v>1</v>
      </c>
      <c r="AF9" s="58">
        <f>IFERROR(VLOOKUP(AE9,'Начисление очков NEW'!$B$4:$C$69,2,FALSE),0)</f>
        <v>1000</v>
      </c>
      <c r="AG9" s="57" t="s">
        <v>119</v>
      </c>
      <c r="AH9" s="58">
        <f>IFERROR(VLOOKUP(AG9,'Начисление очков NEW'!$V$4:$W$69,2,FALSE),0)</f>
        <v>0</v>
      </c>
      <c r="AI9" s="57" t="s">
        <v>119</v>
      </c>
      <c r="AJ9" s="58">
        <f>IFERROR(VLOOKUP(AI9,'Начисление очков NEW'!$AF$4:$AG$69,2,FALSE),0)</f>
        <v>0</v>
      </c>
      <c r="AK9" s="6"/>
      <c r="AL9" s="59">
        <f>IFERROR(VLOOKUP(AK9,'Начисление очков NEW'!$V$4:$W$69,2,FALSE),0)</f>
        <v>0</v>
      </c>
      <c r="AM9" s="57">
        <v>1</v>
      </c>
      <c r="AN9" s="58">
        <f>IFERROR(VLOOKUP(AM9,'Начисление очков NEW'!$B$4:$C$69,2,FALSE),0)</f>
        <v>1000</v>
      </c>
      <c r="AO9" s="6" t="s">
        <v>119</v>
      </c>
      <c r="AP9" s="59">
        <f>IFERROR(VLOOKUP(AO9,'Начисление очков NEW'!$V$4:$W$69,2,FALSE),0)</f>
        <v>0</v>
      </c>
      <c r="AQ9" s="57" t="s">
        <v>119</v>
      </c>
      <c r="AR9" s="58">
        <f>IFERROR(VLOOKUP(AQ9,'Начисление очков NEW'!$G$4:$H$69,2,FALSE),0)</f>
        <v>0</v>
      </c>
      <c r="AS9" s="57" t="s">
        <v>119</v>
      </c>
      <c r="AT9" s="58">
        <f>IFERROR(VLOOKUP(AS9,'Начисление очков NEW'!$AF$4:$AG$69,2,FALSE),0)</f>
        <v>0</v>
      </c>
      <c r="AU9" s="6">
        <v>1</v>
      </c>
      <c r="AV9" s="59">
        <f>IFERROR(VLOOKUP(AU9,'Начисление очков NEW'!$G$4:$H$69,2,FALSE),0)</f>
        <v>600</v>
      </c>
      <c r="AW9" s="6" t="s">
        <v>119</v>
      </c>
      <c r="AX9" s="59">
        <f>IFERROR(VLOOKUP(AW9,'Начисление очков NEW'!$AF$4:$AG$69,2,FALSE),0)</f>
        <v>0</v>
      </c>
      <c r="AY9" s="57" t="s">
        <v>119</v>
      </c>
      <c r="AZ9" s="58">
        <f>IFERROR(VLOOKUP(AY9,'Начисление очков NEW'!$V$4:$W$69,2,FALSE),0)</f>
        <v>0</v>
      </c>
      <c r="BA9" s="57">
        <v>5</v>
      </c>
      <c r="BB9" s="58">
        <f>IFERROR(VLOOKUP(BA9,'Начисление очков NEW'!$B$4:$C$69,2,FALSE),0)</f>
        <v>250</v>
      </c>
      <c r="BC9" s="57" t="s">
        <v>119</v>
      </c>
      <c r="BD9" s="58">
        <f>IFERROR(VLOOKUP(BC9,'Начисление очков NEW'!$V$4:$W$69,2,FALSE),0)</f>
        <v>0</v>
      </c>
      <c r="BE9" s="6">
        <v>2</v>
      </c>
      <c r="BF9" s="59">
        <f>IFERROR(VLOOKUP(BE9,'Начисление очков NEW'!$G$4:$H$69,2,FALSE),0)</f>
        <v>360</v>
      </c>
      <c r="BG9" s="6" t="s">
        <v>119</v>
      </c>
      <c r="BH9" s="59">
        <f>IFERROR(VLOOKUP(BG9,'Начисление очков NEW'!$V$4:$W$69,2,FALSE),0)</f>
        <v>0</v>
      </c>
      <c r="BI9" s="57" t="s">
        <v>119</v>
      </c>
      <c r="BJ9" s="58">
        <f>IFERROR(VLOOKUP(BI9,'Начисление очков NEW'!$V$4:$W$69,2,FALSE),0)</f>
        <v>0</v>
      </c>
      <c r="BK9" s="45">
        <v>1</v>
      </c>
      <c r="BL9" s="45" t="s">
        <v>221</v>
      </c>
      <c r="BM9" s="45">
        <v>4.5</v>
      </c>
      <c r="BN9" s="74">
        <v>0</v>
      </c>
      <c r="BO9" s="75">
        <v>5410</v>
      </c>
      <c r="BP9" s="75">
        <v>0</v>
      </c>
      <c r="BQ9" s="96">
        <v>8</v>
      </c>
      <c r="BR9" s="97">
        <v>676.25</v>
      </c>
      <c r="BS9" s="75">
        <v>5410</v>
      </c>
      <c r="BT9" s="50"/>
      <c r="BU9" s="50">
        <f>VLOOKUP(BT9,'Начисление очков NEW'!$V$4:$W$68,2,FALSE)</f>
        <v>0</v>
      </c>
    </row>
    <row r="10" spans="2:76" s="2" customFormat="1" ht="15" customHeight="1" x14ac:dyDescent="0.3">
      <c r="B10" s="89" t="s">
        <v>123</v>
      </c>
      <c r="C10" s="90">
        <f>C9+1</f>
        <v>2</v>
      </c>
      <c r="D10" s="83" t="str">
        <f>IF(BK10=0," ",IF(BK10-C10=0," ",BK10-C10))</f>
        <v xml:space="preserve"> </v>
      </c>
      <c r="E10" s="103">
        <v>4.5</v>
      </c>
      <c r="F10" s="107">
        <f>E10-BM10</f>
        <v>0</v>
      </c>
      <c r="G10" s="91">
        <f>N10+P10+R10+T10+V10+X10+Z10+AB10+AD10+AF10+AH10+AJ10+AL10+AN10+AP10+AR10+AT10+AV10+AX10+AZ10+BB10+BD10+BF10+BH10+BJ10</f>
        <v>3540</v>
      </c>
      <c r="H10" s="84">
        <f>G10-BO10</f>
        <v>0</v>
      </c>
      <c r="I10" s="92">
        <f>ROUNDUP(COUNTIF(M10:BJ10,"&gt; 0")/2,0)</f>
        <v>7</v>
      </c>
      <c r="J10" s="93">
        <f>IF(G10=0, "", G10/I10)</f>
        <v>505.71428571428572</v>
      </c>
      <c r="K10" s="100">
        <f>SUMPRODUCT(LARGE((N10,P10,R10,T10,V10,X10,Z10,AB10,AD10,AF10,AH10,AJ10,AL10,AN10,AP10,AR10,AT10,AV10,AX10,AZ10,BB10,BD10,BF10,BH10,BJ10),{1,2,3,4,5,6,7,8}))</f>
        <v>3540</v>
      </c>
      <c r="L10" s="101">
        <f>K10-BS10</f>
        <v>0</v>
      </c>
      <c r="M10" s="57" t="s">
        <v>119</v>
      </c>
      <c r="N10" s="58">
        <f>IFERROR(VLOOKUP(M10,'Начисление очков NEW'!$V$4:$W$69,2,FALSE),0)</f>
        <v>0</v>
      </c>
      <c r="O10" s="48" t="s">
        <v>119</v>
      </c>
      <c r="P10" s="48">
        <f>IFERROR(VLOOKUP(O10,'Начисление очков NEW'!$G$4:$H$69,2,FALSE),0)</f>
        <v>0</v>
      </c>
      <c r="Q10" s="57" t="s">
        <v>119</v>
      </c>
      <c r="R10" s="58">
        <f>IFERROR(VLOOKUP(Q10,'Начисление очков NEW'!$AF$4:$AG$69,2,FALSE),0)</f>
        <v>0</v>
      </c>
      <c r="S10" s="6"/>
      <c r="T10" s="59">
        <f>IFERROR(VLOOKUP(S10,'Начисление очков NEW'!$L$4:$M$69,2,FALSE),0)</f>
        <v>0</v>
      </c>
      <c r="U10" s="57" t="s">
        <v>119</v>
      </c>
      <c r="V10" s="58">
        <f>IFERROR(VLOOKUP(U10,'Начисление очков NEW'!$AF$4:$AG$69,2,FALSE),0)</f>
        <v>0</v>
      </c>
      <c r="W10" s="6" t="s">
        <v>119</v>
      </c>
      <c r="X10" s="59">
        <f>IFERROR(VLOOKUP(W10,'Начисление очков NEW'!$B$4:$C$69,2,FALSE),0)</f>
        <v>0</v>
      </c>
      <c r="Y10" s="6" t="s">
        <v>119</v>
      </c>
      <c r="Z10" s="59">
        <f>IFERROR(VLOOKUP(Y10,'Начисление очков NEW'!$V$4:$W$69,2,FALSE),0)</f>
        <v>0</v>
      </c>
      <c r="AA10" s="57">
        <v>2</v>
      </c>
      <c r="AB10" s="58">
        <f>IFERROR(VLOOKUP(AA10,'Начисление очков NEW'!$G$4:$H$69,2,FALSE),0)</f>
        <v>360</v>
      </c>
      <c r="AC10" s="6" t="s">
        <v>119</v>
      </c>
      <c r="AD10" s="59">
        <f>IFERROR(VLOOKUP(AC10,'Начисление очков NEW'!$V$4:$W$69,2,FALSE),0)</f>
        <v>0</v>
      </c>
      <c r="AE10" s="57">
        <v>3</v>
      </c>
      <c r="AF10" s="58">
        <f>IFERROR(VLOOKUP(AE10,'Начисление очков NEW'!$B$4:$C$69,2,FALSE),0)</f>
        <v>420</v>
      </c>
      <c r="AG10" s="57" t="s">
        <v>119</v>
      </c>
      <c r="AH10" s="58">
        <f>IFERROR(VLOOKUP(AG10,'Начисление очков NEW'!$V$4:$W$69,2,FALSE),0)</f>
        <v>0</v>
      </c>
      <c r="AI10" s="57" t="s">
        <v>119</v>
      </c>
      <c r="AJ10" s="58">
        <f>IFERROR(VLOOKUP(AI10,'Начисление очков NEW'!$AF$4:$AG$69,2,FALSE),0)</f>
        <v>0</v>
      </c>
      <c r="AK10" s="6" t="s">
        <v>119</v>
      </c>
      <c r="AL10" s="59">
        <f>IFERROR(VLOOKUP(AK10,'Начисление очков NEW'!$V$4:$W$69,2,FALSE),0)</f>
        <v>0</v>
      </c>
      <c r="AM10" s="57">
        <v>2</v>
      </c>
      <c r="AN10" s="58">
        <f>IFERROR(VLOOKUP(AM10,'Начисление очков NEW'!$B$4:$C$69,2,FALSE),0)</f>
        <v>600</v>
      </c>
      <c r="AO10" s="6" t="s">
        <v>119</v>
      </c>
      <c r="AP10" s="59">
        <f>IFERROR(VLOOKUP(AO10,'Начисление очков NEW'!$V$4:$W$69,2,FALSE),0)</f>
        <v>0</v>
      </c>
      <c r="AQ10" s="57">
        <v>1</v>
      </c>
      <c r="AR10" s="58">
        <f>IFERROR(VLOOKUP(AQ10,'Начисление очков NEW'!$G$4:$H$69,2,FALSE),0)</f>
        <v>600</v>
      </c>
      <c r="AS10" s="57" t="s">
        <v>119</v>
      </c>
      <c r="AT10" s="58">
        <f>IFERROR(VLOOKUP(AS10,'Начисление очков NEW'!$AF$4:$AG$69,2,FALSE),0)</f>
        <v>0</v>
      </c>
      <c r="AU10" s="6">
        <v>2</v>
      </c>
      <c r="AV10" s="59">
        <f>IFERROR(VLOOKUP(AU10,'Начисление очков NEW'!$G$4:$H$69,2,FALSE),0)</f>
        <v>360</v>
      </c>
      <c r="AW10" s="6" t="s">
        <v>119</v>
      </c>
      <c r="AX10" s="59">
        <f>IFERROR(VLOOKUP(AW10,'Начисление очков NEW'!$AF$4:$AG$69,2,FALSE),0)</f>
        <v>0</v>
      </c>
      <c r="AY10" s="57" t="s">
        <v>119</v>
      </c>
      <c r="AZ10" s="58">
        <f>IFERROR(VLOOKUP(AY10,'Начисление очков NEW'!$V$4:$W$69,2,FALSE),0)</f>
        <v>0</v>
      </c>
      <c r="BA10" s="57">
        <v>2</v>
      </c>
      <c r="BB10" s="58">
        <f>IFERROR(VLOOKUP(BA10,'Начисление очков NEW'!$B$4:$C$69,2,FALSE),0)</f>
        <v>600</v>
      </c>
      <c r="BC10" s="57" t="s">
        <v>119</v>
      </c>
      <c r="BD10" s="58">
        <f>IFERROR(VLOOKUP(BC10,'Начисление очков NEW'!$V$4:$W$69,2,FALSE),0)</f>
        <v>0</v>
      </c>
      <c r="BE10" s="6">
        <v>1</v>
      </c>
      <c r="BF10" s="59">
        <f>IFERROR(VLOOKUP(BE10,'Начисление очков NEW'!$G$4:$H$69,2,FALSE),0)</f>
        <v>600</v>
      </c>
      <c r="BG10" s="6" t="s">
        <v>119</v>
      </c>
      <c r="BH10" s="59">
        <f>IFERROR(VLOOKUP(BG10,'Начисление очков NEW'!$V$4:$W$69,2,FALSE),0)</f>
        <v>0</v>
      </c>
      <c r="BI10" s="57" t="s">
        <v>119</v>
      </c>
      <c r="BJ10" s="58">
        <f>IFERROR(VLOOKUP(BI10,'Начисление очков NEW'!$V$4:$W$69,2,FALSE),0)</f>
        <v>0</v>
      </c>
      <c r="BK10" s="45">
        <v>2</v>
      </c>
      <c r="BL10" s="45" t="s">
        <v>221</v>
      </c>
      <c r="BM10" s="45">
        <v>4.5</v>
      </c>
      <c r="BN10" s="74">
        <v>0</v>
      </c>
      <c r="BO10" s="75">
        <v>3540</v>
      </c>
      <c r="BP10" s="75">
        <v>-250</v>
      </c>
      <c r="BQ10" s="96">
        <v>7</v>
      </c>
      <c r="BR10" s="97">
        <v>505.71428571428572</v>
      </c>
      <c r="BS10" s="75">
        <v>3540</v>
      </c>
      <c r="BT10" s="50"/>
      <c r="BU10" s="50">
        <f>VLOOKUP(BT10,'Начисление очков NEW'!$V$4:$W$68,2,FALSE)</f>
        <v>0</v>
      </c>
    </row>
    <row r="11" spans="2:76" s="2" customFormat="1" ht="15" customHeight="1" x14ac:dyDescent="0.3">
      <c r="B11" s="89" t="s">
        <v>45</v>
      </c>
      <c r="C11" s="90">
        <f>C10+1</f>
        <v>3</v>
      </c>
      <c r="D11" s="83" t="str">
        <f>IF(BK11=0," ",IF(BK11-C11=0," ",BK11-C11))</f>
        <v xml:space="preserve"> </v>
      </c>
      <c r="E11" s="103">
        <v>4.5</v>
      </c>
      <c r="F11" s="107">
        <f>E11-BM11</f>
        <v>0</v>
      </c>
      <c r="G11" s="91">
        <f>N11+P11+R11+T11+V11+X11+Z11+AB11+AD11+AF11+AH11+AJ11+AL11+AN11+AP11+AR11+AT11+AV11+AX11+AZ11+BB11+BD11+BF11+BH11+BJ11</f>
        <v>2430</v>
      </c>
      <c r="H11" s="84">
        <f>G11-BO11</f>
        <v>0</v>
      </c>
      <c r="I11" s="92">
        <f>ROUNDUP(COUNTIF(M11:BJ11,"&gt; 0")/2,0)</f>
        <v>8</v>
      </c>
      <c r="J11" s="93">
        <f>IF(G11=0, "", G11/I11)</f>
        <v>303.75</v>
      </c>
      <c r="K11" s="100">
        <f>SUMPRODUCT(LARGE((N11,P11,R11,T11,V11,X11,Z11,AB11,AD11,AF11,AH11,AJ11,AL11,AN11,AP11,AR11,AT11,AV11,AX11,AZ11,BB11,BD11,BF11,BH11,BJ11),{1,2,3,4,5,6,7,8}))</f>
        <v>2430</v>
      </c>
      <c r="L11" s="101">
        <f>K11-BS11</f>
        <v>0</v>
      </c>
      <c r="M11" s="57" t="s">
        <v>119</v>
      </c>
      <c r="N11" s="58">
        <f>IFERROR(VLOOKUP(M11,'Начисление очков NEW'!$V$4:$W$69,2,FALSE),0)</f>
        <v>0</v>
      </c>
      <c r="O11" s="48">
        <v>2</v>
      </c>
      <c r="P11" s="48">
        <f>IFERROR(VLOOKUP(O11,'Начисление очков NEW'!$G$4:$H$69,2,FALSE),0)</f>
        <v>360</v>
      </c>
      <c r="Q11" s="57" t="s">
        <v>119</v>
      </c>
      <c r="R11" s="58">
        <f>IFERROR(VLOOKUP(Q11,'Начисление очков NEW'!$AF$4:$AG$69,2,FALSE),0)</f>
        <v>0</v>
      </c>
      <c r="S11" s="6"/>
      <c r="T11" s="59">
        <f>IFERROR(VLOOKUP(S11,'Начисление очков NEW'!$L$4:$M$69,2,FALSE),0)</f>
        <v>0</v>
      </c>
      <c r="U11" s="57" t="s">
        <v>119</v>
      </c>
      <c r="V11" s="58">
        <f>IFERROR(VLOOKUP(U11,'Начисление очков NEW'!$AF$4:$AG$69,2,FALSE),0)</f>
        <v>0</v>
      </c>
      <c r="W11" s="6" t="s">
        <v>119</v>
      </c>
      <c r="X11" s="59">
        <f>IFERROR(VLOOKUP(W11,'Начисление очков NEW'!$B$4:$C$69,2,FALSE),0)</f>
        <v>0</v>
      </c>
      <c r="Y11" s="6" t="s">
        <v>119</v>
      </c>
      <c r="Z11" s="59">
        <f>IFERROR(VLOOKUP(Y11,'Начисление очков NEW'!$V$4:$W$69,2,FALSE),0)</f>
        <v>0</v>
      </c>
      <c r="AA11" s="57">
        <v>8</v>
      </c>
      <c r="AB11" s="58">
        <f>IFERROR(VLOOKUP(AA11,'Начисление очков NEW'!$G$4:$H$69,2,FALSE),0)</f>
        <v>110</v>
      </c>
      <c r="AC11" s="6" t="s">
        <v>119</v>
      </c>
      <c r="AD11" s="59">
        <f>IFERROR(VLOOKUP(AC11,'Начисление очков NEW'!$V$4:$W$69,2,FALSE),0)</f>
        <v>0</v>
      </c>
      <c r="AE11" s="57">
        <v>8</v>
      </c>
      <c r="AF11" s="58">
        <f>IFERROR(VLOOKUP(AE11,'Начисление очков NEW'!$B$4:$C$69,2,FALSE),0)</f>
        <v>180</v>
      </c>
      <c r="AG11" s="57" t="s">
        <v>119</v>
      </c>
      <c r="AH11" s="58">
        <f>IFERROR(VLOOKUP(AG11,'Начисление очков NEW'!$V$4:$W$69,2,FALSE),0)</f>
        <v>0</v>
      </c>
      <c r="AI11" s="57" t="s">
        <v>119</v>
      </c>
      <c r="AJ11" s="58">
        <f>IFERROR(VLOOKUP(AI11,'Начисление очков NEW'!$AF$4:$AG$69,2,FALSE),0)</f>
        <v>0</v>
      </c>
      <c r="AK11" s="6" t="s">
        <v>119</v>
      </c>
      <c r="AL11" s="59">
        <f>IFERROR(VLOOKUP(AK11,'Начисление очков NEW'!$V$4:$W$69,2,FALSE),0)</f>
        <v>0</v>
      </c>
      <c r="AM11" s="57">
        <v>5</v>
      </c>
      <c r="AN11" s="58">
        <f>IFERROR(VLOOKUP(AM11,'Начисление очков NEW'!$B$4:$C$69,2,FALSE),0)</f>
        <v>250</v>
      </c>
      <c r="AO11" s="6" t="s">
        <v>119</v>
      </c>
      <c r="AP11" s="59">
        <f>IFERROR(VLOOKUP(AO11,'Начисление очков NEW'!$V$4:$W$69,2,FALSE),0)</f>
        <v>0</v>
      </c>
      <c r="AQ11" s="57">
        <v>5</v>
      </c>
      <c r="AR11" s="58">
        <f>IFERROR(VLOOKUP(AQ11,'Начисление очков NEW'!$G$4:$H$69,2,FALSE),0)</f>
        <v>150</v>
      </c>
      <c r="AS11" s="57" t="s">
        <v>119</v>
      </c>
      <c r="AT11" s="58">
        <f>IFERROR(VLOOKUP(AS11,'Начисление очков NEW'!$AF$4:$AG$69,2,FALSE),0)</f>
        <v>0</v>
      </c>
      <c r="AU11" s="6">
        <v>6</v>
      </c>
      <c r="AV11" s="59">
        <f>IFERROR(VLOOKUP(AU11,'Начисление очков NEW'!$G$4:$H$69,2,FALSE),0)</f>
        <v>130</v>
      </c>
      <c r="AW11" s="6" t="s">
        <v>119</v>
      </c>
      <c r="AX11" s="59">
        <f>IFERROR(VLOOKUP(AW11,'Начисление очков NEW'!$AF$4:$AG$69,2,FALSE),0)</f>
        <v>0</v>
      </c>
      <c r="AY11" s="57" t="s">
        <v>119</v>
      </c>
      <c r="AZ11" s="58">
        <f>IFERROR(VLOOKUP(AY11,'Начисление очков NEW'!$V$4:$W$69,2,FALSE),0)</f>
        <v>0</v>
      </c>
      <c r="BA11" s="57">
        <v>1</v>
      </c>
      <c r="BB11" s="58">
        <f>IFERROR(VLOOKUP(BA11,'Начисление очков NEW'!$B$4:$C$69,2,FALSE),0)</f>
        <v>1000</v>
      </c>
      <c r="BC11" s="57" t="s">
        <v>119</v>
      </c>
      <c r="BD11" s="58">
        <f>IFERROR(VLOOKUP(BC11,'Начисление очков NEW'!$V$4:$W$69,2,FALSE),0)</f>
        <v>0</v>
      </c>
      <c r="BE11" s="6">
        <v>3</v>
      </c>
      <c r="BF11" s="59">
        <f>IFERROR(VLOOKUP(BE11,'Начисление очков NEW'!$G$4:$H$69,2,FALSE),0)</f>
        <v>250</v>
      </c>
      <c r="BG11" s="6" t="s">
        <v>119</v>
      </c>
      <c r="BH11" s="59">
        <f>IFERROR(VLOOKUP(BG11,'Начисление очков NEW'!$V$4:$W$69,2,FALSE),0)</f>
        <v>0</v>
      </c>
      <c r="BI11" s="57" t="s">
        <v>119</v>
      </c>
      <c r="BJ11" s="58">
        <f>IFERROR(VLOOKUP(BI11,'Начисление очков NEW'!$V$4:$W$69,2,FALSE),0)</f>
        <v>0</v>
      </c>
      <c r="BK11" s="45">
        <v>3</v>
      </c>
      <c r="BL11" s="45" t="s">
        <v>221</v>
      </c>
      <c r="BM11" s="45">
        <v>4.5</v>
      </c>
      <c r="BN11" s="74">
        <v>0</v>
      </c>
      <c r="BO11" s="75">
        <v>2430</v>
      </c>
      <c r="BP11" s="75">
        <v>0</v>
      </c>
      <c r="BQ11" s="96">
        <v>8</v>
      </c>
      <c r="BR11" s="97">
        <v>303.75</v>
      </c>
      <c r="BS11" s="75">
        <v>2430</v>
      </c>
      <c r="BT11" s="50"/>
      <c r="BU11" s="50">
        <f>VLOOKUP(BT11,'Начисление очков NEW'!$V$4:$W$68,2,FALSE)</f>
        <v>0</v>
      </c>
    </row>
    <row r="12" spans="2:76" s="2" customFormat="1" ht="15" customHeight="1" x14ac:dyDescent="0.3">
      <c r="B12" s="89" t="s">
        <v>25</v>
      </c>
      <c r="C12" s="90">
        <f>C11+1</f>
        <v>4</v>
      </c>
      <c r="D12" s="83" t="str">
        <f>IF(BK12=0," ",IF(BK12-C12=0," ",BK12-C12))</f>
        <v xml:space="preserve"> </v>
      </c>
      <c r="E12" s="103">
        <v>4.5</v>
      </c>
      <c r="F12" s="107">
        <f>E12-BM12</f>
        <v>0</v>
      </c>
      <c r="G12" s="91">
        <f>N12+P12+R12+T12+V12+X12+Z12+AB12+AD12+AF12+AH12+AJ12+AL12+AN12+AP12+AR12+AT12+AV12+AX12+AZ12+BB12+BD12+BF12+BH12+BJ12</f>
        <v>1755</v>
      </c>
      <c r="H12" s="84">
        <f>G12-BO12</f>
        <v>0</v>
      </c>
      <c r="I12" s="92">
        <f>ROUNDUP(COUNTIF(M12:BJ12,"&gt; 0")/2,0)</f>
        <v>6</v>
      </c>
      <c r="J12" s="93">
        <f>IF(G12=0, "", G12/I12)</f>
        <v>292.5</v>
      </c>
      <c r="K12" s="100">
        <f>SUMPRODUCT(LARGE((N12,P12,R12,T12,V12,X12,Z12,AB12,AD12,AF12,AH12,AJ12,AL12,AN12,AP12,AR12,AT12,AV12,AX12,AZ12,BB12,BD12,BF12,BH12,BJ12),{1,2,3,4,5,6,7,8}))</f>
        <v>1755</v>
      </c>
      <c r="L12" s="101">
        <f>K12-BS12</f>
        <v>0</v>
      </c>
      <c r="M12" s="57" t="s">
        <v>119</v>
      </c>
      <c r="N12" s="58">
        <f>IFERROR(VLOOKUP(M12,'Начисление очков NEW'!$V$4:$W$69,2,FALSE),0)</f>
        <v>0</v>
      </c>
      <c r="O12" s="48">
        <v>3</v>
      </c>
      <c r="P12" s="48">
        <f>IFERROR(VLOOKUP(O12,'Начисление очков NEW'!$G$4:$H$69,2,FALSE),0)</f>
        <v>250</v>
      </c>
      <c r="Q12" s="57" t="s">
        <v>119</v>
      </c>
      <c r="R12" s="58">
        <f>IFERROR(VLOOKUP(Q12,'Начисление очков NEW'!$AF$4:$AG$69,2,FALSE),0)</f>
        <v>0</v>
      </c>
      <c r="S12" s="6"/>
      <c r="T12" s="59">
        <f>IFERROR(VLOOKUP(S12,'Начисление очков NEW'!$L$4:$M$69,2,FALSE),0)</f>
        <v>0</v>
      </c>
      <c r="U12" s="57" t="s">
        <v>119</v>
      </c>
      <c r="V12" s="58">
        <f>IFERROR(VLOOKUP(U12,'Начисление очков NEW'!$AF$4:$AG$69,2,FALSE),0)</f>
        <v>0</v>
      </c>
      <c r="W12" s="6" t="s">
        <v>119</v>
      </c>
      <c r="X12" s="59">
        <f>IFERROR(VLOOKUP(W12,'Начисление очков NEW'!$B$4:$C$69,2,FALSE),0)</f>
        <v>0</v>
      </c>
      <c r="Y12" s="6" t="s">
        <v>119</v>
      </c>
      <c r="Z12" s="59">
        <f>IFERROR(VLOOKUP(Y12,'Начисление очков NEW'!$V$4:$W$69,2,FALSE),0)</f>
        <v>0</v>
      </c>
      <c r="AA12" s="57">
        <v>4</v>
      </c>
      <c r="AB12" s="58">
        <f>IFERROR(VLOOKUP(AA12,'Начисление очков NEW'!$G$4:$H$69,2,FALSE),0)</f>
        <v>215</v>
      </c>
      <c r="AC12" s="6" t="s">
        <v>119</v>
      </c>
      <c r="AD12" s="59">
        <f>IFERROR(VLOOKUP(AC12,'Начисление очков NEW'!$V$4:$W$69,2,FALSE),0)</f>
        <v>0</v>
      </c>
      <c r="AE12" s="57">
        <v>4</v>
      </c>
      <c r="AF12" s="58">
        <f>IFERROR(VLOOKUP(AE12,'Начисление очков NEW'!$B$4:$C$69,2,FALSE),0)</f>
        <v>360</v>
      </c>
      <c r="AG12" s="57" t="s">
        <v>119</v>
      </c>
      <c r="AH12" s="58">
        <f>IFERROR(VLOOKUP(AG12,'Начисление очков NEW'!$V$4:$W$69,2,FALSE),0)</f>
        <v>0</v>
      </c>
      <c r="AI12" s="57" t="s">
        <v>119</v>
      </c>
      <c r="AJ12" s="58">
        <f>IFERROR(VLOOKUP(AI12,'Начисление очков NEW'!$AF$4:$AG$69,2,FALSE),0)</f>
        <v>0</v>
      </c>
      <c r="AK12" s="6" t="s">
        <v>119</v>
      </c>
      <c r="AL12" s="59">
        <f>IFERROR(VLOOKUP(AK12,'Начисление очков NEW'!$V$4:$W$69,2,FALSE),0)</f>
        <v>0</v>
      </c>
      <c r="AM12" s="57">
        <v>4</v>
      </c>
      <c r="AN12" s="58">
        <f>IFERROR(VLOOKUP(AM12,'Начисление очков NEW'!$B$4:$C$69,2,FALSE),0)</f>
        <v>360</v>
      </c>
      <c r="AO12" s="6" t="s">
        <v>119</v>
      </c>
      <c r="AP12" s="59">
        <f>IFERROR(VLOOKUP(AO12,'Начисление очков NEW'!$V$4:$W$69,2,FALSE),0)</f>
        <v>0</v>
      </c>
      <c r="AQ12" s="57" t="s">
        <v>119</v>
      </c>
      <c r="AR12" s="58">
        <f>IFERROR(VLOOKUP(AQ12,'Начисление очков NEW'!$G$4:$H$69,2,FALSE),0)</f>
        <v>0</v>
      </c>
      <c r="AS12" s="57" t="s">
        <v>119</v>
      </c>
      <c r="AT12" s="58">
        <f>IFERROR(VLOOKUP(AS12,'Начисление очков NEW'!$AF$4:$AG$69,2,FALSE),0)</f>
        <v>0</v>
      </c>
      <c r="AU12" s="6" t="s">
        <v>119</v>
      </c>
      <c r="AV12" s="59">
        <f>IFERROR(VLOOKUP(AU12,'Начисление очков NEW'!$G$4:$H$69,2,FALSE),0)</f>
        <v>0</v>
      </c>
      <c r="AW12" s="6" t="s">
        <v>119</v>
      </c>
      <c r="AX12" s="59">
        <f>IFERROR(VLOOKUP(AW12,'Начисление очков NEW'!$AF$4:$AG$69,2,FALSE),0)</f>
        <v>0</v>
      </c>
      <c r="AY12" s="57" t="s">
        <v>119</v>
      </c>
      <c r="AZ12" s="58">
        <f>IFERROR(VLOOKUP(AY12,'Начисление очков NEW'!$V$4:$W$69,2,FALSE),0)</f>
        <v>0</v>
      </c>
      <c r="BA12" s="57">
        <v>3</v>
      </c>
      <c r="BB12" s="58">
        <f>IFERROR(VLOOKUP(BA12,'Начисление очков NEW'!$B$4:$C$69,2,FALSE),0)</f>
        <v>420</v>
      </c>
      <c r="BC12" s="57" t="s">
        <v>119</v>
      </c>
      <c r="BD12" s="58">
        <f>IFERROR(VLOOKUP(BC12,'Начисление очков NEW'!$V$4:$W$69,2,FALSE),0)</f>
        <v>0</v>
      </c>
      <c r="BE12" s="6">
        <v>5</v>
      </c>
      <c r="BF12" s="59">
        <f>IFERROR(VLOOKUP(BE12,'Начисление очков NEW'!$G$4:$H$69,2,FALSE),0)</f>
        <v>150</v>
      </c>
      <c r="BG12" s="6" t="s">
        <v>119</v>
      </c>
      <c r="BH12" s="59">
        <f>IFERROR(VLOOKUP(BG12,'Начисление очков NEW'!$V$4:$W$69,2,FALSE),0)</f>
        <v>0</v>
      </c>
      <c r="BI12" s="57" t="s">
        <v>119</v>
      </c>
      <c r="BJ12" s="58">
        <f>IFERROR(VLOOKUP(BI12,'Начисление очков NEW'!$V$4:$W$69,2,FALSE),0)</f>
        <v>0</v>
      </c>
      <c r="BK12" s="45">
        <v>4</v>
      </c>
      <c r="BL12" s="45" t="s">
        <v>221</v>
      </c>
      <c r="BM12" s="45">
        <v>4.5</v>
      </c>
      <c r="BN12" s="74">
        <v>0</v>
      </c>
      <c r="BO12" s="75">
        <v>1755</v>
      </c>
      <c r="BP12" s="75">
        <v>35</v>
      </c>
      <c r="BQ12" s="96">
        <v>6</v>
      </c>
      <c r="BR12" s="97">
        <v>292.5</v>
      </c>
      <c r="BS12" s="75">
        <v>1755</v>
      </c>
      <c r="BT12" s="50"/>
      <c r="BU12" s="50">
        <f>VLOOKUP(BT12,'Начисление очков NEW'!$V$4:$W$68,2,FALSE)</f>
        <v>0</v>
      </c>
    </row>
    <row r="13" spans="2:76" s="2" customFormat="1" ht="15" customHeight="1" x14ac:dyDescent="0.3">
      <c r="B13" s="89" t="s">
        <v>49</v>
      </c>
      <c r="C13" s="90">
        <f>C12+1</f>
        <v>5</v>
      </c>
      <c r="D13" s="83" t="str">
        <f>IF(BK13=0," ",IF(BK13-C13=0," ",BK13-C13))</f>
        <v xml:space="preserve"> </v>
      </c>
      <c r="E13" s="103">
        <v>4.5</v>
      </c>
      <c r="F13" s="107">
        <f>E13-BM13</f>
        <v>0</v>
      </c>
      <c r="G13" s="91">
        <f>N13+P13+R13+T13+V13+X13+Z13+AB13+AD13+AF13+AH13+AJ13+AL13+AN13+AP13+AR13+AT13+AV13+AX13+AZ13+BB13+BD13+BF13+BH13+BJ13</f>
        <v>1675</v>
      </c>
      <c r="H13" s="84">
        <f>G13-BO13</f>
        <v>0</v>
      </c>
      <c r="I13" s="92">
        <f>ROUNDUP(COUNTIF(M13:BJ13,"&gt; 0")/2,0)</f>
        <v>8</v>
      </c>
      <c r="J13" s="93">
        <f>IF(G13=0, "", G13/I13)</f>
        <v>209.375</v>
      </c>
      <c r="K13" s="100">
        <f>SUMPRODUCT(LARGE((N13,P13,R13,T13,V13,X13,Z13,AB13,AD13,AF13,AH13,AJ13,AL13,AN13,AP13,AR13,AT13,AV13,AX13,AZ13,BB13,BD13,BF13,BH13,BJ13),{1,2,3,4,5,6,7,8}))</f>
        <v>1675</v>
      </c>
      <c r="L13" s="101">
        <f>K13-BS13</f>
        <v>0</v>
      </c>
      <c r="M13" s="57" t="s">
        <v>119</v>
      </c>
      <c r="N13" s="58">
        <f>IFERROR(VLOOKUP(M13,'Начисление очков NEW'!$V$4:$W$69,2,FALSE),0)</f>
        <v>0</v>
      </c>
      <c r="O13" s="48">
        <v>4</v>
      </c>
      <c r="P13" s="48">
        <f>IFERROR(VLOOKUP(O13,'Начисление очков NEW'!$G$4:$H$69,2,FALSE),0)</f>
        <v>215</v>
      </c>
      <c r="Q13" s="57" t="s">
        <v>119</v>
      </c>
      <c r="R13" s="58">
        <f>IFERROR(VLOOKUP(Q13,'Начисление очков NEW'!$AF$4:$AG$69,2,FALSE),0)</f>
        <v>0</v>
      </c>
      <c r="S13" s="6" t="s">
        <v>119</v>
      </c>
      <c r="T13" s="59">
        <f>IFERROR(VLOOKUP(S13,'Начисление очков NEW'!$L$4:$M$69,2,FALSE),0)</f>
        <v>0</v>
      </c>
      <c r="U13" s="57" t="s">
        <v>119</v>
      </c>
      <c r="V13" s="58">
        <f>IFERROR(VLOOKUP(U13,'Начисление очков NEW'!$AF$4:$AG$69,2,FALSE),0)</f>
        <v>0</v>
      </c>
      <c r="W13" s="6" t="s">
        <v>119</v>
      </c>
      <c r="X13" s="59">
        <f>IFERROR(VLOOKUP(W13,'Начисление очков NEW'!$B$4:$C$69,2,FALSE),0)</f>
        <v>0</v>
      </c>
      <c r="Y13" s="6" t="s">
        <v>119</v>
      </c>
      <c r="Z13" s="59">
        <f>IFERROR(VLOOKUP(Y13,'Начисление очков NEW'!$V$4:$W$69,2,FALSE),0)</f>
        <v>0</v>
      </c>
      <c r="AA13" s="57">
        <v>5</v>
      </c>
      <c r="AB13" s="58">
        <f>IFERROR(VLOOKUP(AA13,'Начисление очков NEW'!$G$4:$H$69,2,FALSE),0)</f>
        <v>150</v>
      </c>
      <c r="AC13" s="6" t="s">
        <v>119</v>
      </c>
      <c r="AD13" s="59">
        <f>IFERROR(VLOOKUP(AC13,'Начисление очков NEW'!$V$4:$W$69,2,FALSE),0)</f>
        <v>0</v>
      </c>
      <c r="AE13" s="57">
        <v>6</v>
      </c>
      <c r="AF13" s="58">
        <f>IFERROR(VLOOKUP(AE13,'Начисление очков NEW'!$B$4:$C$69,2,FALSE),0)</f>
        <v>215</v>
      </c>
      <c r="AG13" s="57" t="s">
        <v>119</v>
      </c>
      <c r="AH13" s="58">
        <f>IFERROR(VLOOKUP(AG13,'Начисление очков NEW'!$V$4:$W$69,2,FALSE),0)</f>
        <v>0</v>
      </c>
      <c r="AI13" s="57" t="s">
        <v>119</v>
      </c>
      <c r="AJ13" s="58">
        <f>IFERROR(VLOOKUP(AI13,'Начисление очков NEW'!$AF$4:$AG$69,2,FALSE),0)</f>
        <v>0</v>
      </c>
      <c r="AK13" s="6" t="s">
        <v>119</v>
      </c>
      <c r="AL13" s="59">
        <f>IFERROR(VLOOKUP(AK13,'Начисление очков NEW'!$V$4:$W$69,2,FALSE),0)</f>
        <v>0</v>
      </c>
      <c r="AM13" s="57">
        <v>8</v>
      </c>
      <c r="AN13" s="58">
        <f>IFERROR(VLOOKUP(AM13,'Начисление очков NEW'!$B$4:$C$69,2,FALSE),0)</f>
        <v>180</v>
      </c>
      <c r="AO13" s="6" t="s">
        <v>119</v>
      </c>
      <c r="AP13" s="59">
        <f>IFERROR(VLOOKUP(AO13,'Начисление очков NEW'!$V$4:$W$69,2,FALSE),0)</f>
        <v>0</v>
      </c>
      <c r="AQ13" s="57">
        <v>9</v>
      </c>
      <c r="AR13" s="58">
        <f>IFERROR(VLOOKUP(AQ13,'Начисление очков NEW'!$G$4:$H$69,2,FALSE),0)</f>
        <v>90</v>
      </c>
      <c r="AS13" s="57" t="s">
        <v>119</v>
      </c>
      <c r="AT13" s="58">
        <f>IFERROR(VLOOKUP(AS13,'Начисление очков NEW'!$AF$4:$AG$69,2,FALSE),0)</f>
        <v>0</v>
      </c>
      <c r="AU13" s="6">
        <v>3</v>
      </c>
      <c r="AV13" s="59">
        <f>IFERROR(VLOOKUP(AU13,'Начисление очков NEW'!$G$4:$H$69,2,FALSE),0)</f>
        <v>250</v>
      </c>
      <c r="AW13" s="6" t="s">
        <v>119</v>
      </c>
      <c r="AX13" s="59">
        <f>IFERROR(VLOOKUP(AW13,'Начисление очков NEW'!$AF$4:$AG$69,2,FALSE),0)</f>
        <v>0</v>
      </c>
      <c r="AY13" s="57" t="s">
        <v>119</v>
      </c>
      <c r="AZ13" s="58">
        <f>IFERROR(VLOOKUP(AY13,'Начисление очков NEW'!$V$4:$W$69,2,FALSE),0)</f>
        <v>0</v>
      </c>
      <c r="BA13" s="57">
        <v>4</v>
      </c>
      <c r="BB13" s="58">
        <f>IFERROR(VLOOKUP(BA13,'Начисление очков NEW'!$B$4:$C$69,2,FALSE),0)</f>
        <v>360</v>
      </c>
      <c r="BC13" s="57" t="s">
        <v>119</v>
      </c>
      <c r="BD13" s="58">
        <f>IFERROR(VLOOKUP(BC13,'Начисление очков NEW'!$V$4:$W$69,2,FALSE),0)</f>
        <v>0</v>
      </c>
      <c r="BE13" s="6">
        <v>4</v>
      </c>
      <c r="BF13" s="59">
        <f>IFERROR(VLOOKUP(BE13,'Начисление очков NEW'!$G$4:$H$69,2,FALSE),0)</f>
        <v>215</v>
      </c>
      <c r="BG13" s="6" t="s">
        <v>119</v>
      </c>
      <c r="BH13" s="59">
        <f>IFERROR(VLOOKUP(BG13,'Начисление очков NEW'!$V$4:$W$69,2,FALSE),0)</f>
        <v>0</v>
      </c>
      <c r="BI13" s="57" t="s">
        <v>119</v>
      </c>
      <c r="BJ13" s="58">
        <f>IFERROR(VLOOKUP(BI13,'Начисление очков NEW'!$V$4:$W$69,2,FALSE),0)</f>
        <v>0</v>
      </c>
      <c r="BK13" s="45">
        <v>5</v>
      </c>
      <c r="BL13" s="45">
        <v>1</v>
      </c>
      <c r="BM13" s="45">
        <v>4.5</v>
      </c>
      <c r="BN13" s="74">
        <v>0</v>
      </c>
      <c r="BO13" s="75">
        <v>1675</v>
      </c>
      <c r="BP13" s="75">
        <v>215</v>
      </c>
      <c r="BQ13" s="96">
        <v>8</v>
      </c>
      <c r="BR13" s="97">
        <v>209.375</v>
      </c>
      <c r="BS13" s="75">
        <v>1675</v>
      </c>
      <c r="BT13" s="50"/>
      <c r="BU13" s="50">
        <f>VLOOKUP(BT13,'Начисление очков NEW'!$V$4:$W$68,2,FALSE)</f>
        <v>0</v>
      </c>
    </row>
    <row r="14" spans="2:76" s="2" customFormat="1" ht="15" customHeight="1" x14ac:dyDescent="0.3">
      <c r="B14" s="89" t="s">
        <v>30</v>
      </c>
      <c r="C14" s="90">
        <f>C13+1</f>
        <v>6</v>
      </c>
      <c r="D14" s="83" t="str">
        <f>IF(BK14=0," ",IF(BK14-C14=0," ",BK14-C14))</f>
        <v xml:space="preserve"> </v>
      </c>
      <c r="E14" s="103">
        <v>4.5</v>
      </c>
      <c r="F14" s="107">
        <f>E14-BM14</f>
        <v>0</v>
      </c>
      <c r="G14" s="91">
        <f>N14+P14+R14+T14+V14+X14+Z14+AB14+AD14+AF14+AH14+AJ14+AL14+AN14+AP14+AR14+AT14+AV14+AX14+AZ14+BB14+BD14+BF14+BH14+BJ14</f>
        <v>1640</v>
      </c>
      <c r="H14" s="84">
        <f>G14-BO14</f>
        <v>0</v>
      </c>
      <c r="I14" s="92">
        <f>ROUNDUP(COUNTIF(M14:BJ14,"&gt; 0")/2,0)</f>
        <v>7</v>
      </c>
      <c r="J14" s="93">
        <f>IF(G14=0, "", G14/I14)</f>
        <v>234.28571428571428</v>
      </c>
      <c r="K14" s="100">
        <f>SUMPRODUCT(LARGE((N14,P14,R14,T14,V14,X14,Z14,AB14,AD14,AF14,AH14,AJ14,AL14,AN14,AP14,AR14,AT14,AV14,AX14,AZ14,BB14,BD14,BF14,BH14,BJ14),{1,2,3,4,5,6,7,8}))</f>
        <v>1640</v>
      </c>
      <c r="L14" s="101">
        <f>K14-BS14</f>
        <v>0</v>
      </c>
      <c r="M14" s="57" t="s">
        <v>119</v>
      </c>
      <c r="N14" s="58">
        <f>IFERROR(VLOOKUP(M14,'Начисление очков NEW'!$V$4:$W$69,2,FALSE),0)</f>
        <v>0</v>
      </c>
      <c r="O14" s="48">
        <v>5</v>
      </c>
      <c r="P14" s="48">
        <f>IFERROR(VLOOKUP(O14,'Начисление очков NEW'!$G$4:$H$69,2,FALSE),0)</f>
        <v>150</v>
      </c>
      <c r="Q14" s="57" t="s">
        <v>119</v>
      </c>
      <c r="R14" s="58">
        <f>IFERROR(VLOOKUP(Q14,'Начисление очков NEW'!$AF$4:$AG$69,2,FALSE),0)</f>
        <v>0</v>
      </c>
      <c r="S14" s="6"/>
      <c r="T14" s="59">
        <f>IFERROR(VLOOKUP(S14,'Начисление очков NEW'!$L$4:$M$69,2,FALSE),0)</f>
        <v>0</v>
      </c>
      <c r="U14" s="57" t="s">
        <v>119</v>
      </c>
      <c r="V14" s="58">
        <f>IFERROR(VLOOKUP(U14,'Начисление очков NEW'!$AF$4:$AG$69,2,FALSE),0)</f>
        <v>0</v>
      </c>
      <c r="W14" s="6" t="s">
        <v>119</v>
      </c>
      <c r="X14" s="59">
        <f>IFERROR(VLOOKUP(W14,'Начисление очков NEW'!$B$4:$C$69,2,FALSE),0)</f>
        <v>0</v>
      </c>
      <c r="Y14" s="6" t="s">
        <v>119</v>
      </c>
      <c r="Z14" s="59">
        <f>IFERROR(VLOOKUP(Y14,'Начисление очков NEW'!$V$4:$W$69,2,FALSE),0)</f>
        <v>0</v>
      </c>
      <c r="AA14" s="57">
        <v>3</v>
      </c>
      <c r="AB14" s="58">
        <f>IFERROR(VLOOKUP(AA14,'Начисление очков NEW'!$G$4:$H$69,2,FALSE),0)</f>
        <v>250</v>
      </c>
      <c r="AC14" s="6" t="s">
        <v>119</v>
      </c>
      <c r="AD14" s="59">
        <f>IFERROR(VLOOKUP(AC14,'Начисление очков NEW'!$V$4:$W$69,2,FALSE),0)</f>
        <v>0</v>
      </c>
      <c r="AE14" s="57">
        <v>7</v>
      </c>
      <c r="AF14" s="58">
        <f>IFERROR(VLOOKUP(AE14,'Начисление очков NEW'!$B$4:$C$69,2,FALSE),0)</f>
        <v>200</v>
      </c>
      <c r="AG14" s="57" t="s">
        <v>119</v>
      </c>
      <c r="AH14" s="58">
        <f>IFERROR(VLOOKUP(AG14,'Начисление очков NEW'!$V$4:$W$69,2,FALSE),0)</f>
        <v>0</v>
      </c>
      <c r="AI14" s="57" t="s">
        <v>119</v>
      </c>
      <c r="AJ14" s="58">
        <f>IFERROR(VLOOKUP(AI14,'Начисление очков NEW'!$AF$4:$AG$69,2,FALSE),0)</f>
        <v>0</v>
      </c>
      <c r="AK14" s="6" t="s">
        <v>119</v>
      </c>
      <c r="AL14" s="59">
        <f>IFERROR(VLOOKUP(AK14,'Начисление очков NEW'!$V$4:$W$69,2,FALSE),0)</f>
        <v>0</v>
      </c>
      <c r="AM14" s="57">
        <v>3</v>
      </c>
      <c r="AN14" s="58">
        <f>IFERROR(VLOOKUP(AM14,'Начисление очков NEW'!$B$4:$C$69,2,FALSE),0)</f>
        <v>420</v>
      </c>
      <c r="AO14" s="6" t="s">
        <v>119</v>
      </c>
      <c r="AP14" s="59">
        <f>IFERROR(VLOOKUP(AO14,'Начисление очков NEW'!$V$4:$W$69,2,FALSE),0)</f>
        <v>0</v>
      </c>
      <c r="AQ14" s="57">
        <v>2</v>
      </c>
      <c r="AR14" s="58">
        <f>IFERROR(VLOOKUP(AQ14,'Начисление очков NEW'!$G$4:$H$69,2,FALSE),0)</f>
        <v>360</v>
      </c>
      <c r="AS14" s="57" t="s">
        <v>119</v>
      </c>
      <c r="AT14" s="58">
        <f>IFERROR(VLOOKUP(AS14,'Начисление очков NEW'!$AF$4:$AG$69,2,FALSE),0)</f>
        <v>0</v>
      </c>
      <c r="AU14" s="6">
        <v>5</v>
      </c>
      <c r="AV14" s="59">
        <f>IFERROR(VLOOKUP(AU14,'Начисление очков NEW'!$G$4:$H$69,2,FALSE),0)</f>
        <v>150</v>
      </c>
      <c r="AW14" s="6" t="s">
        <v>119</v>
      </c>
      <c r="AX14" s="59">
        <f>IFERROR(VLOOKUP(AW14,'Начисление очков NEW'!$AF$4:$AG$69,2,FALSE),0)</f>
        <v>0</v>
      </c>
      <c r="AY14" s="57" t="s">
        <v>119</v>
      </c>
      <c r="AZ14" s="58">
        <f>IFERROR(VLOOKUP(AY14,'Начисление очков NEW'!$V$4:$W$69,2,FALSE),0)</f>
        <v>0</v>
      </c>
      <c r="BA14" s="57" t="s">
        <v>119</v>
      </c>
      <c r="BB14" s="58">
        <f>IFERROR(VLOOKUP(BA14,'Начисление очков NEW'!$B$4:$C$69,2,FALSE),0)</f>
        <v>0</v>
      </c>
      <c r="BC14" s="57" t="s">
        <v>119</v>
      </c>
      <c r="BD14" s="58">
        <f>IFERROR(VLOOKUP(BC14,'Начисление очков NEW'!$V$4:$W$69,2,FALSE),0)</f>
        <v>0</v>
      </c>
      <c r="BE14" s="6">
        <v>8</v>
      </c>
      <c r="BF14" s="59">
        <f>IFERROR(VLOOKUP(BE14,'Начисление очков NEW'!$G$4:$H$69,2,FALSE),0)</f>
        <v>110</v>
      </c>
      <c r="BG14" s="6" t="s">
        <v>119</v>
      </c>
      <c r="BH14" s="59">
        <f>IFERROR(VLOOKUP(BG14,'Начисление очков NEW'!$V$4:$W$69,2,FALSE),0)</f>
        <v>0</v>
      </c>
      <c r="BI14" s="57" t="s">
        <v>119</v>
      </c>
      <c r="BJ14" s="58">
        <f>IFERROR(VLOOKUP(BI14,'Начисление очков NEW'!$V$4:$W$69,2,FALSE),0)</f>
        <v>0</v>
      </c>
      <c r="BK14" s="45">
        <v>6</v>
      </c>
      <c r="BL14" s="45">
        <v>-1</v>
      </c>
      <c r="BM14" s="45">
        <v>4.5</v>
      </c>
      <c r="BN14" s="74">
        <v>0</v>
      </c>
      <c r="BO14" s="75">
        <v>1640</v>
      </c>
      <c r="BP14" s="75">
        <v>0</v>
      </c>
      <c r="BQ14" s="96">
        <v>7</v>
      </c>
      <c r="BR14" s="97">
        <v>234.28571428571428</v>
      </c>
      <c r="BS14" s="75">
        <v>1640</v>
      </c>
      <c r="BT14" s="50"/>
      <c r="BU14" s="50">
        <f>VLOOKUP(BT14,'Начисление очков NEW'!$V$4:$W$68,2,FALSE)</f>
        <v>0</v>
      </c>
    </row>
    <row r="15" spans="2:76" s="2" customFormat="1" ht="15" customHeight="1" x14ac:dyDescent="0.3">
      <c r="B15" s="89" t="s">
        <v>85</v>
      </c>
      <c r="C15" s="90">
        <f>C14+1</f>
        <v>7</v>
      </c>
      <c r="D15" s="83" t="str">
        <f>IF(BK15=0," ",IF(BK15-C15=0," ",BK15-C15))</f>
        <v xml:space="preserve"> </v>
      </c>
      <c r="E15" s="103">
        <v>4</v>
      </c>
      <c r="F15" s="107">
        <f>E15-BM15</f>
        <v>0</v>
      </c>
      <c r="G15" s="91">
        <f>N15+P15+R15+T15+V15+X15+Z15+AB15+AD15+AF15+AH15+AJ15+AL15+AN15+AP15+AR15+AT15+AV15+AX15+AZ15+BB15+BD15+BF15+BH15+BJ15</f>
        <v>1270</v>
      </c>
      <c r="H15" s="84">
        <f>G15-BO15</f>
        <v>0</v>
      </c>
      <c r="I15" s="92">
        <f>ROUNDUP(COUNTIF(M15:BJ15,"&gt; 0")/2,0)</f>
        <v>9</v>
      </c>
      <c r="J15" s="93">
        <f>IF(G15=0, "", G15/I15)</f>
        <v>141.11111111111111</v>
      </c>
      <c r="K15" s="100">
        <f>SUMPRODUCT(LARGE((N15,P15,R15,T15,V15,X15,Z15,AB15,AD15,AF15,AH15,AJ15,AL15,AN15,AP15,AR15,AT15,AV15,AX15,AZ15,BB15,BD15,BF15,BH15,BJ15),{1,2,3,4,5,6,7,8}))</f>
        <v>1205</v>
      </c>
      <c r="L15" s="101">
        <f>K15-BS15</f>
        <v>0</v>
      </c>
      <c r="M15" s="57" t="s">
        <v>119</v>
      </c>
      <c r="N15" s="58">
        <f>IFERROR(VLOOKUP(M15,'Начисление очков NEW'!$V$4:$W$69,2,FALSE),0)</f>
        <v>0</v>
      </c>
      <c r="O15" s="48">
        <v>8</v>
      </c>
      <c r="P15" s="48">
        <f>IFERROR(VLOOKUP(O15,'Начисление очков NEW'!$G$4:$H$69,2,FALSE),0)</f>
        <v>110</v>
      </c>
      <c r="Q15" s="57" t="s">
        <v>119</v>
      </c>
      <c r="R15" s="58">
        <f>IFERROR(VLOOKUP(Q15,'Начисление очков NEW'!$AF$4:$AG$69,2,FALSE),0)</f>
        <v>0</v>
      </c>
      <c r="S15" s="6" t="s">
        <v>119</v>
      </c>
      <c r="T15" s="59">
        <f>IFERROR(VLOOKUP(S15,'Начисление очков NEW'!$L$4:$M$69,2,FALSE),0)</f>
        <v>0</v>
      </c>
      <c r="U15" s="57" t="s">
        <v>119</v>
      </c>
      <c r="V15" s="58">
        <f>IFERROR(VLOOKUP(U15,'Начисление очков NEW'!$AF$4:$AG$69,2,FALSE),0)</f>
        <v>0</v>
      </c>
      <c r="W15" s="6">
        <v>3</v>
      </c>
      <c r="X15" s="59">
        <f>IFERROR(VLOOKUP(W15,'Начисление очков NEW'!$B$4:$C$69,2,FALSE),0)</f>
        <v>420</v>
      </c>
      <c r="Y15" s="6" t="s">
        <v>119</v>
      </c>
      <c r="Z15" s="59">
        <f>IFERROR(VLOOKUP(Y15,'Начисление очков NEW'!$V$4:$W$69,2,FALSE),0)</f>
        <v>0</v>
      </c>
      <c r="AA15" s="57">
        <v>10</v>
      </c>
      <c r="AB15" s="58">
        <f>IFERROR(VLOOKUP(AA15,'Начисление очков NEW'!$G$4:$H$69,2,FALSE),0)</f>
        <v>75</v>
      </c>
      <c r="AC15" s="6" t="s">
        <v>119</v>
      </c>
      <c r="AD15" s="59">
        <f>IFERROR(VLOOKUP(AC15,'Начисление очков NEW'!$V$4:$W$69,2,FALSE),0)</f>
        <v>0</v>
      </c>
      <c r="AE15" s="57">
        <v>9</v>
      </c>
      <c r="AF15" s="58">
        <f>IFERROR(VLOOKUP(AE15,'Начисление очков NEW'!$B$4:$C$69,2,FALSE),0)</f>
        <v>145</v>
      </c>
      <c r="AG15" s="57" t="s">
        <v>119</v>
      </c>
      <c r="AH15" s="58">
        <f>IFERROR(VLOOKUP(AG15,'Начисление очков NEW'!$V$4:$W$69,2,FALSE),0)</f>
        <v>0</v>
      </c>
      <c r="AI15" s="57" t="s">
        <v>119</v>
      </c>
      <c r="AJ15" s="58">
        <f>IFERROR(VLOOKUP(AI15,'Начисление очков NEW'!$AF$4:$AG$69,2,FALSE),0)</f>
        <v>0</v>
      </c>
      <c r="AK15" s="6" t="s">
        <v>119</v>
      </c>
      <c r="AL15" s="59">
        <f>IFERROR(VLOOKUP(AK15,'Начисление очков NEW'!$V$4:$W$69,2,FALSE),0)</f>
        <v>0</v>
      </c>
      <c r="AM15" s="57">
        <v>16</v>
      </c>
      <c r="AN15" s="58">
        <f>IFERROR(VLOOKUP(AM15,'Начисление очков NEW'!$B$4:$C$69,2,FALSE),0)</f>
        <v>90</v>
      </c>
      <c r="AO15" s="6" t="s">
        <v>119</v>
      </c>
      <c r="AP15" s="59">
        <f>IFERROR(VLOOKUP(AO15,'Начисление очков NEW'!$V$4:$W$69,2,FALSE),0)</f>
        <v>0</v>
      </c>
      <c r="AQ15" s="57">
        <v>8</v>
      </c>
      <c r="AR15" s="58">
        <f>IFERROR(VLOOKUP(AQ15,'Начисление очков NEW'!$G$4:$H$69,2,FALSE),0)</f>
        <v>110</v>
      </c>
      <c r="AS15" s="57" t="s">
        <v>119</v>
      </c>
      <c r="AT15" s="58">
        <f>IFERROR(VLOOKUP(AS15,'Начисление очков NEW'!$AF$4:$AG$69,2,FALSE),0)</f>
        <v>0</v>
      </c>
      <c r="AU15" s="6">
        <v>8</v>
      </c>
      <c r="AV15" s="59">
        <f>IFERROR(VLOOKUP(AU15,'Начисление очков NEW'!$G$4:$H$69,2,FALSE),0)</f>
        <v>110</v>
      </c>
      <c r="AW15" s="6" t="s">
        <v>119</v>
      </c>
      <c r="AX15" s="59">
        <f>IFERROR(VLOOKUP(AW15,'Начисление очков NEW'!$AF$4:$AG$69,2,FALSE),0)</f>
        <v>0</v>
      </c>
      <c r="AY15" s="57" t="s">
        <v>119</v>
      </c>
      <c r="AZ15" s="58">
        <f>IFERROR(VLOOKUP(AY15,'Начисление очков NEW'!$V$4:$W$69,2,FALSE),0)</f>
        <v>0</v>
      </c>
      <c r="BA15" s="57">
        <v>9</v>
      </c>
      <c r="BB15" s="58">
        <f>IFERROR(VLOOKUP(BA15,'Начисление очков NEW'!$B$4:$C$69,2,FALSE),0)</f>
        <v>145</v>
      </c>
      <c r="BC15" s="57" t="s">
        <v>119</v>
      </c>
      <c r="BD15" s="58">
        <f>IFERROR(VLOOKUP(BC15,'Начисление очков NEW'!$V$4:$W$69,2,FALSE),0)</f>
        <v>0</v>
      </c>
      <c r="BE15" s="6">
        <v>12</v>
      </c>
      <c r="BF15" s="59">
        <f>IFERROR(VLOOKUP(BE15,'Начисление очков NEW'!$G$4:$H$69,2,FALSE),0)</f>
        <v>65</v>
      </c>
      <c r="BG15" s="6" t="s">
        <v>119</v>
      </c>
      <c r="BH15" s="59">
        <f>IFERROR(VLOOKUP(BG15,'Начисление очков NEW'!$V$4:$W$69,2,FALSE),0)</f>
        <v>0</v>
      </c>
      <c r="BI15" s="57" t="s">
        <v>119</v>
      </c>
      <c r="BJ15" s="58">
        <f>IFERROR(VLOOKUP(BI15,'Начисление очков NEW'!$V$4:$W$69,2,FALSE),0)</f>
        <v>0</v>
      </c>
      <c r="BK15" s="45">
        <v>7</v>
      </c>
      <c r="BL15" s="45" t="s">
        <v>221</v>
      </c>
      <c r="BM15" s="45">
        <v>4</v>
      </c>
      <c r="BN15" s="74">
        <v>0</v>
      </c>
      <c r="BO15" s="75">
        <v>1270</v>
      </c>
      <c r="BP15" s="75">
        <v>45</v>
      </c>
      <c r="BQ15" s="96">
        <v>9</v>
      </c>
      <c r="BR15" s="97">
        <v>141.11111111111111</v>
      </c>
      <c r="BS15" s="75">
        <v>1205</v>
      </c>
      <c r="BT15" s="50"/>
      <c r="BU15" s="50">
        <f>VLOOKUP(BT15,'Начисление очков NEW'!$V$4:$W$68,2,FALSE)</f>
        <v>0</v>
      </c>
    </row>
    <row r="16" spans="2:76" s="2" customFormat="1" ht="15" customHeight="1" x14ac:dyDescent="0.3">
      <c r="B16" s="89" t="s">
        <v>60</v>
      </c>
      <c r="C16" s="90">
        <f>C15+1</f>
        <v>8</v>
      </c>
      <c r="D16" s="83">
        <f>IF(BK16=0," ",IF(BK16-C16=0," ",BK16-C16))</f>
        <v>1</v>
      </c>
      <c r="E16" s="103">
        <v>4.5</v>
      </c>
      <c r="F16" s="107">
        <f>E16-BM16</f>
        <v>0</v>
      </c>
      <c r="G16" s="91">
        <f>N16+P16+R16+T16+V16+X16+Z16+AB16+AD16+AF16+AH16+AJ16+AL16+AN16+AP16+AR16+AT16+AV16+AX16+AZ16+BB16+BD16+BF16+BH16+BJ16</f>
        <v>1075</v>
      </c>
      <c r="H16" s="84">
        <f>G16-BO16</f>
        <v>0</v>
      </c>
      <c r="I16" s="92">
        <f>ROUNDUP(COUNTIF(M16:BJ16,"&gt; 0")/2,0)</f>
        <v>6</v>
      </c>
      <c r="J16" s="93">
        <f>IF(G16=0, "", G16/I16)</f>
        <v>179.16666666666666</v>
      </c>
      <c r="K16" s="100">
        <f>SUMPRODUCT(LARGE((N16,P16,R16,T16,V16,X16,Z16,AB16,AD16,AF16,AH16,AJ16,AL16,AN16,AP16,AR16,AT16,AV16,AX16,AZ16,BB16,BD16,BF16,BH16,BJ16),{1,2,3,4,5,6,7,8}))</f>
        <v>1075</v>
      </c>
      <c r="L16" s="101">
        <f>K16-BS16</f>
        <v>0</v>
      </c>
      <c r="M16" s="57" t="s">
        <v>119</v>
      </c>
      <c r="N16" s="58">
        <f>IFERROR(VLOOKUP(M16,'Начисление очков NEW'!$V$4:$W$69,2,FALSE),0)</f>
        <v>0</v>
      </c>
      <c r="O16" s="48" t="s">
        <v>119</v>
      </c>
      <c r="P16" s="48">
        <f>IFERROR(VLOOKUP(O16,'Начисление очков NEW'!$G$4:$H$69,2,FALSE),0)</f>
        <v>0</v>
      </c>
      <c r="Q16" s="57" t="s">
        <v>119</v>
      </c>
      <c r="R16" s="58">
        <f>IFERROR(VLOOKUP(Q16,'Начисление очков NEW'!$AF$4:$AG$69,2,FALSE),0)</f>
        <v>0</v>
      </c>
      <c r="S16" s="6">
        <v>1</v>
      </c>
      <c r="T16" s="59">
        <f>IFERROR(VLOOKUP(S16,'Начисление очков NEW'!$L$4:$M$69,2,FALSE),0)</f>
        <v>360</v>
      </c>
      <c r="U16" s="57" t="s">
        <v>119</v>
      </c>
      <c r="V16" s="58">
        <f>IFERROR(VLOOKUP(U16,'Начисление очков NEW'!$AF$4:$AG$69,2,FALSE),0)</f>
        <v>0</v>
      </c>
      <c r="W16" s="6">
        <v>8</v>
      </c>
      <c r="X16" s="59">
        <f>IFERROR(VLOOKUP(W16,'Начисление очков NEW'!$B$4:$C$69,2,FALSE),0)</f>
        <v>180</v>
      </c>
      <c r="Y16" s="6" t="s">
        <v>119</v>
      </c>
      <c r="Z16" s="59">
        <f>IFERROR(VLOOKUP(Y16,'Начисление очков NEW'!$V$4:$W$69,2,FALSE),0)</f>
        <v>0</v>
      </c>
      <c r="AA16" s="57" t="s">
        <v>119</v>
      </c>
      <c r="AB16" s="58">
        <f>IFERROR(VLOOKUP(AA16,'Начисление очков NEW'!$G$4:$H$69,2,FALSE),0)</f>
        <v>0</v>
      </c>
      <c r="AC16" s="6" t="s">
        <v>119</v>
      </c>
      <c r="AD16" s="59">
        <f>IFERROR(VLOOKUP(AC16,'Начисление очков NEW'!$V$4:$W$69,2,FALSE),0)</f>
        <v>0</v>
      </c>
      <c r="AE16" s="57">
        <v>5</v>
      </c>
      <c r="AF16" s="58">
        <f>IFERROR(VLOOKUP(AE16,'Начисление очков NEW'!$B$4:$C$69,2,FALSE),0)</f>
        <v>250</v>
      </c>
      <c r="AG16" s="57" t="s">
        <v>119</v>
      </c>
      <c r="AH16" s="58">
        <f>IFERROR(VLOOKUP(AG16,'Начисление очков NEW'!$V$4:$W$69,2,FALSE),0)</f>
        <v>0</v>
      </c>
      <c r="AI16" s="57" t="s">
        <v>119</v>
      </c>
      <c r="AJ16" s="58">
        <f>IFERROR(VLOOKUP(AI16,'Начисление очков NEW'!$AF$4:$AG$69,2,FALSE),0)</f>
        <v>0</v>
      </c>
      <c r="AK16" s="6" t="s">
        <v>119</v>
      </c>
      <c r="AL16" s="59">
        <f>IFERROR(VLOOKUP(AK16,'Начисление очков NEW'!$V$4:$W$69,2,FALSE),0)</f>
        <v>0</v>
      </c>
      <c r="AM16" s="57">
        <v>9</v>
      </c>
      <c r="AN16" s="58">
        <f>IFERROR(VLOOKUP(AM16,'Начисление очков NEW'!$B$4:$C$69,2,FALSE),0)</f>
        <v>145</v>
      </c>
      <c r="AO16" s="6" t="s">
        <v>119</v>
      </c>
      <c r="AP16" s="59">
        <f>IFERROR(VLOOKUP(AO16,'Начисление очков NEW'!$V$4:$W$69,2,FALSE),0)</f>
        <v>0</v>
      </c>
      <c r="AQ16" s="57" t="s">
        <v>119</v>
      </c>
      <c r="AR16" s="58">
        <f>IFERROR(VLOOKUP(AQ16,'Начисление очков NEW'!$G$4:$H$69,2,FALSE),0)</f>
        <v>0</v>
      </c>
      <c r="AS16" s="57" t="s">
        <v>119</v>
      </c>
      <c r="AT16" s="58">
        <f>IFERROR(VLOOKUP(AS16,'Начисление очков NEW'!$AF$4:$AG$69,2,FALSE),0)</f>
        <v>0</v>
      </c>
      <c r="AU16" s="6">
        <v>9</v>
      </c>
      <c r="AV16" s="59">
        <f>IFERROR(VLOOKUP(AU16,'Начисление очков NEW'!$G$4:$H$69,2,FALSE),0)</f>
        <v>90</v>
      </c>
      <c r="AW16" s="6" t="s">
        <v>119</v>
      </c>
      <c r="AX16" s="59">
        <f>IFERROR(VLOOKUP(AW16,'Начисление очков NEW'!$AF$4:$AG$69,2,FALSE),0)</f>
        <v>0</v>
      </c>
      <c r="AY16" s="57" t="s">
        <v>119</v>
      </c>
      <c r="AZ16" s="58">
        <f>IFERROR(VLOOKUP(AY16,'Начисление очков NEW'!$V$4:$W$69,2,FALSE),0)</f>
        <v>0</v>
      </c>
      <c r="BA16" s="57" t="s">
        <v>119</v>
      </c>
      <c r="BB16" s="58">
        <f>IFERROR(VLOOKUP(BA16,'Начисление очков NEW'!$B$4:$C$69,2,FALSE),0)</f>
        <v>0</v>
      </c>
      <c r="BC16" s="57" t="s">
        <v>119</v>
      </c>
      <c r="BD16" s="58">
        <f>IFERROR(VLOOKUP(BC16,'Начисление очков NEW'!$V$4:$W$69,2,FALSE),0)</f>
        <v>0</v>
      </c>
      <c r="BE16" s="6">
        <v>17</v>
      </c>
      <c r="BF16" s="59">
        <f>IFERROR(VLOOKUP(BE16,'Начисление очков NEW'!$G$4:$H$69,2,FALSE),0)</f>
        <v>50</v>
      </c>
      <c r="BG16" s="6" t="s">
        <v>119</v>
      </c>
      <c r="BH16" s="59">
        <f>IFERROR(VLOOKUP(BG16,'Начисление очков NEW'!$V$4:$W$69,2,FALSE),0)</f>
        <v>0</v>
      </c>
      <c r="BI16" s="57" t="s">
        <v>119</v>
      </c>
      <c r="BJ16" s="58">
        <f>IFERROR(VLOOKUP(BI16,'Начисление очков NEW'!$V$4:$W$69,2,FALSE),0)</f>
        <v>0</v>
      </c>
      <c r="BK16" s="45">
        <v>9</v>
      </c>
      <c r="BL16" s="45" t="s">
        <v>221</v>
      </c>
      <c r="BM16" s="45">
        <v>4.5</v>
      </c>
      <c r="BN16" s="74">
        <v>0</v>
      </c>
      <c r="BO16" s="76">
        <v>1075</v>
      </c>
      <c r="BP16" s="76">
        <v>0</v>
      </c>
      <c r="BQ16" s="96">
        <v>6</v>
      </c>
      <c r="BR16" s="97">
        <v>179.16666666666666</v>
      </c>
      <c r="BS16" s="76">
        <v>1075</v>
      </c>
      <c r="BT16" s="50"/>
      <c r="BU16" s="50">
        <f>VLOOKUP(BT16,'Начисление очков NEW'!$V$4:$W$68,2,FALSE)</f>
        <v>0</v>
      </c>
      <c r="BV16" s="1"/>
      <c r="BW16" s="1"/>
      <c r="BX16" s="1"/>
    </row>
    <row r="17" spans="2:79" s="2" customFormat="1" ht="15" customHeight="1" x14ac:dyDescent="0.3">
      <c r="B17" s="89" t="s">
        <v>88</v>
      </c>
      <c r="C17" s="90">
        <f>C16+1</f>
        <v>9</v>
      </c>
      <c r="D17" s="83">
        <f>IF(BK17=0," ",IF(BK17-C17=0," ",BK17-C17))</f>
        <v>-1</v>
      </c>
      <c r="E17" s="103">
        <v>4</v>
      </c>
      <c r="F17" s="107">
        <f>E17-BM17</f>
        <v>0.5</v>
      </c>
      <c r="G17" s="91">
        <f>N17+P17+R17+T17+V17+X17+Z17+AB17+AD17+AF17+AH17+AJ17+AL17+AN17+AP17+AR17+AT17+AV17+AX17+AZ17+BB17+BD17+BF17+BH17+BJ17</f>
        <v>1056</v>
      </c>
      <c r="H17" s="84">
        <f>G17-BO17</f>
        <v>-40</v>
      </c>
      <c r="I17" s="92">
        <f>ROUNDUP(COUNTIF(M17:BJ17,"&gt; 0")/2,0)</f>
        <v>7</v>
      </c>
      <c r="J17" s="93">
        <f>IF(G17=0, "", G17/I17)</f>
        <v>150.85714285714286</v>
      </c>
      <c r="K17" s="100">
        <f>SUMPRODUCT(LARGE((N17,P17,R17,T17,V17,X17,Z17,AB17,AD17,AF17,AH17,AJ17,AL17,AN17,AP17,AR17,AT17,AV17,AX17,AZ17,BB17,BD17,BF17,BH17,BJ17),{1,2,3,4,5,6,7,8}))</f>
        <v>1056</v>
      </c>
      <c r="L17" s="101">
        <f>K17-BS17</f>
        <v>-40</v>
      </c>
      <c r="M17" s="57" t="s">
        <v>119</v>
      </c>
      <c r="N17" s="58">
        <f>IFERROR(VLOOKUP(M17,'Начисление очков NEW'!$V$4:$W$69,2,FALSE),0)</f>
        <v>0</v>
      </c>
      <c r="O17" s="48">
        <v>24</v>
      </c>
      <c r="P17" s="48">
        <f>IFERROR(VLOOKUP(O17,'Начисление очков NEW'!$G$4:$H$69,2,FALSE),0)</f>
        <v>21</v>
      </c>
      <c r="Q17" s="57" t="s">
        <v>119</v>
      </c>
      <c r="R17" s="58">
        <f>IFERROR(VLOOKUP(Q17,'Начисление очков NEW'!$AF$4:$AG$69,2,FALSE),0)</f>
        <v>0</v>
      </c>
      <c r="S17" s="6" t="s">
        <v>119</v>
      </c>
      <c r="T17" s="59">
        <f>IFERROR(VLOOKUP(S17,'Начисление очков NEW'!$L$4:$M$69,2,FALSE),0)</f>
        <v>0</v>
      </c>
      <c r="U17" s="57" t="s">
        <v>119</v>
      </c>
      <c r="V17" s="58">
        <f>IFERROR(VLOOKUP(U17,'Начисление очков NEW'!$AF$4:$AG$69,2,FALSE),0)</f>
        <v>0</v>
      </c>
      <c r="W17" s="6">
        <v>2</v>
      </c>
      <c r="X17" s="59">
        <f>IFERROR(VLOOKUP(W17,'Начисление очков NEW'!$B$4:$C$69,2,FALSE),0)</f>
        <v>600</v>
      </c>
      <c r="Y17" s="6" t="s">
        <v>119</v>
      </c>
      <c r="Z17" s="59">
        <f>IFERROR(VLOOKUP(Y17,'Начисление очков NEW'!$V$4:$W$69,2,FALSE),0)</f>
        <v>0</v>
      </c>
      <c r="AA17" s="57" t="s">
        <v>119</v>
      </c>
      <c r="AB17" s="58">
        <f>IFERROR(VLOOKUP(AA17,'Начисление очков NEW'!$G$4:$H$69,2,FALSE),0)</f>
        <v>0</v>
      </c>
      <c r="AC17" s="6" t="s">
        <v>119</v>
      </c>
      <c r="AD17" s="59">
        <f>IFERROR(VLOOKUP(AC17,'Начисление очков NEW'!$V$4:$W$69,2,FALSE),0)</f>
        <v>0</v>
      </c>
      <c r="AE17" s="57">
        <v>11</v>
      </c>
      <c r="AF17" s="58">
        <f>IFERROR(VLOOKUP(AE17,'Начисление очков NEW'!$B$4:$C$69,2,FALSE),0)</f>
        <v>117</v>
      </c>
      <c r="AG17" s="57" t="s">
        <v>119</v>
      </c>
      <c r="AH17" s="58">
        <f>IFERROR(VLOOKUP(AG17,'Начисление очков NEW'!$V$4:$W$69,2,FALSE),0)</f>
        <v>0</v>
      </c>
      <c r="AI17" s="57" t="s">
        <v>119</v>
      </c>
      <c r="AJ17" s="58">
        <f>IFERROR(VLOOKUP(AI17,'Начисление очков NEW'!$AF$4:$AG$69,2,FALSE),0)</f>
        <v>0</v>
      </c>
      <c r="AK17" s="6" t="s">
        <v>119</v>
      </c>
      <c r="AL17" s="59">
        <f>IFERROR(VLOOKUP(AK17,'Начисление очков NEW'!$V$4:$W$69,2,FALSE),0)</f>
        <v>0</v>
      </c>
      <c r="AM17" s="57">
        <v>20</v>
      </c>
      <c r="AN17" s="58">
        <f>IFERROR(VLOOKUP(AM17,'Начисление очков NEW'!$B$4:$C$69,2,FALSE),0)</f>
        <v>40</v>
      </c>
      <c r="AO17" s="6">
        <v>1</v>
      </c>
      <c r="AP17" s="59">
        <f>IFERROR(VLOOKUP(AO17,'Начисление очков NEW'!$V$4:$W$69,2,FALSE),0)</f>
        <v>130</v>
      </c>
      <c r="AQ17" s="57" t="s">
        <v>119</v>
      </c>
      <c r="AR17" s="58">
        <f>IFERROR(VLOOKUP(AQ17,'Начисление очков NEW'!$G$4:$H$69,2,FALSE),0)</f>
        <v>0</v>
      </c>
      <c r="AS17" s="57" t="s">
        <v>119</v>
      </c>
      <c r="AT17" s="58">
        <f>IFERROR(VLOOKUP(AS17,'Начисление очков NEW'!$AF$4:$AG$69,2,FALSE),0)</f>
        <v>0</v>
      </c>
      <c r="AU17" s="6" t="s">
        <v>119</v>
      </c>
      <c r="AV17" s="59">
        <f>IFERROR(VLOOKUP(AU17,'Начисление очков NEW'!$G$4:$H$69,2,FALSE),0)</f>
        <v>0</v>
      </c>
      <c r="AW17" s="6" t="s">
        <v>119</v>
      </c>
      <c r="AX17" s="59">
        <f>IFERROR(VLOOKUP(AW17,'Начисление очков NEW'!$AF$4:$AG$69,2,FALSE),0)</f>
        <v>0</v>
      </c>
      <c r="AY17" s="57" t="s">
        <v>119</v>
      </c>
      <c r="AZ17" s="58">
        <f>IFERROR(VLOOKUP(AY17,'Начисление очков NEW'!$V$4:$W$69,2,FALSE),0)</f>
        <v>0</v>
      </c>
      <c r="BA17" s="57">
        <v>15</v>
      </c>
      <c r="BB17" s="58">
        <f>IFERROR(VLOOKUP(BA17,'Начисление очков NEW'!$B$4:$C$69,2,FALSE),0)</f>
        <v>93</v>
      </c>
      <c r="BC17" s="57" t="s">
        <v>119</v>
      </c>
      <c r="BD17" s="58">
        <f>IFERROR(VLOOKUP(BC17,'Начисление очков NEW'!$V$4:$W$69,2,FALSE),0)</f>
        <v>0</v>
      </c>
      <c r="BE17" s="6" t="s">
        <v>119</v>
      </c>
      <c r="BF17" s="59">
        <f>IFERROR(VLOOKUP(BE17,'Начисление очков NEW'!$G$4:$H$69,2,FALSE),0)</f>
        <v>0</v>
      </c>
      <c r="BG17" s="6">
        <v>3</v>
      </c>
      <c r="BH17" s="59">
        <f>IFERROR(VLOOKUP(BG17,'Начисление очков NEW'!$V$4:$W$69,2,FALSE),0)</f>
        <v>55</v>
      </c>
      <c r="BI17" s="57" t="s">
        <v>119</v>
      </c>
      <c r="BJ17" s="58">
        <f>IFERROR(VLOOKUP(BI17,'Начисление очков NEW'!$V$4:$W$69,2,FALSE),0)</f>
        <v>0</v>
      </c>
      <c r="BK17" s="45">
        <v>8</v>
      </c>
      <c r="BL17" s="45" t="s">
        <v>221</v>
      </c>
      <c r="BM17" s="45">
        <v>3.5</v>
      </c>
      <c r="BN17" s="74">
        <v>0</v>
      </c>
      <c r="BO17" s="75">
        <v>1096</v>
      </c>
      <c r="BP17" s="75">
        <v>0</v>
      </c>
      <c r="BQ17" s="96">
        <v>8</v>
      </c>
      <c r="BR17" s="97">
        <v>137</v>
      </c>
      <c r="BS17" s="75">
        <v>1096</v>
      </c>
      <c r="BT17" s="50">
        <v>5</v>
      </c>
      <c r="BU17" s="50">
        <f>VLOOKUP(BT17,'Начисление очков NEW'!$V$4:$W$68,2,FALSE)</f>
        <v>40</v>
      </c>
    </row>
    <row r="18" spans="2:79" s="2" customFormat="1" ht="15" customHeight="1" x14ac:dyDescent="0.3">
      <c r="B18" s="89" t="s">
        <v>76</v>
      </c>
      <c r="C18" s="90">
        <f>C17+1</f>
        <v>10</v>
      </c>
      <c r="D18" s="83" t="str">
        <f>IF(BK18=0," ",IF(BK18-C18=0," ",BK18-C18))</f>
        <v xml:space="preserve"> </v>
      </c>
      <c r="E18" s="103">
        <v>4</v>
      </c>
      <c r="F18" s="107">
        <f>E18-BM18</f>
        <v>0</v>
      </c>
      <c r="G18" s="91">
        <f>N18+P18+R18+T18+V18+X18+Z18+AB18+AD18+AF18+AH18+AJ18+AL18+AN18+AP18+AR18+AT18+AV18+AX18+AZ18+BB18+BD18+BF18+BH18+BJ18</f>
        <v>992</v>
      </c>
      <c r="H18" s="84">
        <f>G18-BO18</f>
        <v>0</v>
      </c>
      <c r="I18" s="92">
        <f>ROUNDUP(COUNTIF(M18:BJ18,"&gt; 0")/2,0)</f>
        <v>9</v>
      </c>
      <c r="J18" s="93">
        <f>IF(G18=0, "", G18/I18)</f>
        <v>110.22222222222223</v>
      </c>
      <c r="K18" s="100">
        <f>SUMPRODUCT(LARGE((N18,P18,R18,T18,V18,X18,Z18,AB18,AD18,AF18,AH18,AJ18,AL18,AN18,AP18,AR18,AT18,AV18,AX18,AZ18,BB18,BD18,BF18,BH18,BJ18),{1,2,3,4,5,6,7,8}))</f>
        <v>947</v>
      </c>
      <c r="L18" s="101">
        <f>K18-BS18</f>
        <v>0</v>
      </c>
      <c r="M18" s="57" t="s">
        <v>119</v>
      </c>
      <c r="N18" s="58">
        <f>IFERROR(VLOOKUP(M18,'Начисление очков NEW'!$V$4:$W$69,2,FALSE),0)</f>
        <v>0</v>
      </c>
      <c r="O18" s="48">
        <v>8</v>
      </c>
      <c r="P18" s="48">
        <f>IFERROR(VLOOKUP(O18,'Начисление очков NEW'!$G$4:$H$69,2,FALSE),0)</f>
        <v>110</v>
      </c>
      <c r="Q18" s="57" t="s">
        <v>119</v>
      </c>
      <c r="R18" s="58">
        <f>IFERROR(VLOOKUP(Q18,'Начисление очков NEW'!$AF$4:$AG$69,2,FALSE),0)</f>
        <v>0</v>
      </c>
      <c r="S18" s="6">
        <v>3</v>
      </c>
      <c r="T18" s="59">
        <f>IFERROR(VLOOKUP(S18,'Начисление очков NEW'!$L$4:$M$69,2,FALSE),0)</f>
        <v>150</v>
      </c>
      <c r="U18" s="57" t="s">
        <v>119</v>
      </c>
      <c r="V18" s="58">
        <f>IFERROR(VLOOKUP(U18,'Начисление очков NEW'!$AF$4:$AG$69,2,FALSE),0)</f>
        <v>0</v>
      </c>
      <c r="W18" s="6">
        <v>5</v>
      </c>
      <c r="X18" s="59">
        <f>IFERROR(VLOOKUP(W18,'Начисление очков NEW'!$B$4:$C$69,2,FALSE),0)</f>
        <v>250</v>
      </c>
      <c r="Y18" s="6" t="s">
        <v>119</v>
      </c>
      <c r="Z18" s="59">
        <f>IFERROR(VLOOKUP(Y18,'Начисление очков NEW'!$V$4:$W$69,2,FALSE),0)</f>
        <v>0</v>
      </c>
      <c r="AA18" s="57" t="s">
        <v>119</v>
      </c>
      <c r="AB18" s="58">
        <f>IFERROR(VLOOKUP(AA18,'Начисление очков NEW'!$G$4:$H$69,2,FALSE),0)</f>
        <v>0</v>
      </c>
      <c r="AC18" s="6" t="s">
        <v>119</v>
      </c>
      <c r="AD18" s="59">
        <f>IFERROR(VLOOKUP(AC18,'Начисление очков NEW'!$V$4:$W$69,2,FALSE),0)</f>
        <v>0</v>
      </c>
      <c r="AE18" s="57">
        <v>19</v>
      </c>
      <c r="AF18" s="58">
        <f>IFERROR(VLOOKUP(AE18,'Начисление очков NEW'!$B$4:$C$69,2,FALSE),0)</f>
        <v>45</v>
      </c>
      <c r="AG18" s="57" t="s">
        <v>119</v>
      </c>
      <c r="AH18" s="58">
        <f>IFERROR(VLOOKUP(AG18,'Начисление очков NEW'!$V$4:$W$69,2,FALSE),0)</f>
        <v>0</v>
      </c>
      <c r="AI18" s="57" t="s">
        <v>119</v>
      </c>
      <c r="AJ18" s="58">
        <f>IFERROR(VLOOKUP(AI18,'Начисление очков NEW'!$AF$4:$AG$69,2,FALSE),0)</f>
        <v>0</v>
      </c>
      <c r="AK18" s="6" t="s">
        <v>119</v>
      </c>
      <c r="AL18" s="59">
        <f>IFERROR(VLOOKUP(AK18,'Начисление очков NEW'!$V$4:$W$69,2,FALSE),0)</f>
        <v>0</v>
      </c>
      <c r="AM18" s="57">
        <v>17</v>
      </c>
      <c r="AN18" s="58">
        <f>IFERROR(VLOOKUP(AM18,'Начисление очков NEW'!$B$4:$C$69,2,FALSE),0)</f>
        <v>80</v>
      </c>
      <c r="AO18" s="6" t="s">
        <v>119</v>
      </c>
      <c r="AP18" s="59">
        <f>IFERROR(VLOOKUP(AO18,'Начисление очков NEW'!$V$4:$W$69,2,FALSE),0)</f>
        <v>0</v>
      </c>
      <c r="AQ18" s="57">
        <v>10</v>
      </c>
      <c r="AR18" s="58">
        <f>IFERROR(VLOOKUP(AQ18,'Начисление очков NEW'!$G$4:$H$69,2,FALSE),0)</f>
        <v>75</v>
      </c>
      <c r="AS18" s="57" t="s">
        <v>119</v>
      </c>
      <c r="AT18" s="58">
        <f>IFERROR(VLOOKUP(AS18,'Начисление очков NEW'!$AF$4:$AG$69,2,FALSE),0)</f>
        <v>0</v>
      </c>
      <c r="AU18" s="6">
        <v>16</v>
      </c>
      <c r="AV18" s="59">
        <f>IFERROR(VLOOKUP(AU18,'Начисление очков NEW'!$G$4:$H$69,2,FALSE),0)</f>
        <v>55</v>
      </c>
      <c r="AW18" s="6" t="s">
        <v>119</v>
      </c>
      <c r="AX18" s="59">
        <f>IFERROR(VLOOKUP(AW18,'Начисление очков NEW'!$AF$4:$AG$69,2,FALSE),0)</f>
        <v>0</v>
      </c>
      <c r="AY18" s="57" t="s">
        <v>119</v>
      </c>
      <c r="AZ18" s="58">
        <f>IFERROR(VLOOKUP(AY18,'Начисление очков NEW'!$V$4:$W$69,2,FALSE),0)</f>
        <v>0</v>
      </c>
      <c r="BA18" s="57">
        <v>11</v>
      </c>
      <c r="BB18" s="58">
        <f>IFERROR(VLOOKUP(BA18,'Начисление очков NEW'!$B$4:$C$69,2,FALSE),0)</f>
        <v>117</v>
      </c>
      <c r="BC18" s="57" t="s">
        <v>119</v>
      </c>
      <c r="BD18" s="58">
        <f>IFERROR(VLOOKUP(BC18,'Начисление очков NEW'!$V$4:$W$69,2,FALSE),0)</f>
        <v>0</v>
      </c>
      <c r="BE18" s="6">
        <v>8</v>
      </c>
      <c r="BF18" s="59">
        <f>IFERROR(VLOOKUP(BE18,'Начисление очков NEW'!$G$4:$H$69,2,FALSE),0)</f>
        <v>110</v>
      </c>
      <c r="BG18" s="6" t="s">
        <v>119</v>
      </c>
      <c r="BH18" s="59">
        <f>IFERROR(VLOOKUP(BG18,'Начисление очков NEW'!$V$4:$W$69,2,FALSE),0)</f>
        <v>0</v>
      </c>
      <c r="BI18" s="57" t="s">
        <v>119</v>
      </c>
      <c r="BJ18" s="58">
        <f>IFERROR(VLOOKUP(BI18,'Начисление очков NEW'!$V$4:$W$69,2,FALSE),0)</f>
        <v>0</v>
      </c>
      <c r="BK18" s="45">
        <v>10</v>
      </c>
      <c r="BL18" s="45" t="s">
        <v>221</v>
      </c>
      <c r="BM18" s="45">
        <v>4</v>
      </c>
      <c r="BN18" s="74">
        <v>0</v>
      </c>
      <c r="BO18" s="75">
        <v>992</v>
      </c>
      <c r="BP18" s="75">
        <v>0</v>
      </c>
      <c r="BQ18" s="96">
        <v>9</v>
      </c>
      <c r="BR18" s="97">
        <v>110.22222222222223</v>
      </c>
      <c r="BS18" s="75">
        <v>947</v>
      </c>
      <c r="BT18" s="50"/>
      <c r="BU18" s="50">
        <f>VLOOKUP(BT18,'Начисление очков NEW'!$V$4:$W$68,2,FALSE)</f>
        <v>0</v>
      </c>
    </row>
    <row r="19" spans="2:79" s="2" customFormat="1" ht="15" customHeight="1" x14ac:dyDescent="0.3">
      <c r="B19" s="89" t="s">
        <v>33</v>
      </c>
      <c r="C19" s="90">
        <f>C18+1</f>
        <v>11</v>
      </c>
      <c r="D19" s="83" t="str">
        <f>IF(BK19=0," ",IF(BK19-C19=0," ",BK19-C19))</f>
        <v xml:space="preserve"> </v>
      </c>
      <c r="E19" s="103">
        <v>4.5</v>
      </c>
      <c r="F19" s="107">
        <f>E19-BM19</f>
        <v>0</v>
      </c>
      <c r="G19" s="91">
        <f>N19+P19+R19+T19+V19+X19+Z19+AB19+AD19+AF19+AH19+AJ19+AL19+AN19+AP19+AR19+AT19+AV19+AX19+AZ19+BB19+BD19+BF19+BH19+BJ19</f>
        <v>965</v>
      </c>
      <c r="H19" s="84">
        <f>G19-BO19</f>
        <v>0</v>
      </c>
      <c r="I19" s="92">
        <f>ROUNDUP(COUNTIF(M19:BJ19,"&gt; 0")/2,0)</f>
        <v>8</v>
      </c>
      <c r="J19" s="93">
        <f>IF(G19=0, "", G19/I19)</f>
        <v>120.625</v>
      </c>
      <c r="K19" s="100">
        <f>SUMPRODUCT(LARGE((N19,P19,R19,T19,V19,X19,Z19,AB19,AD19,AF19,AH19,AJ19,AL19,AN19,AP19,AR19,AT19,AV19,AX19,AZ19,BB19,BD19,BF19,BH19,BJ19),{1,2,3,4,5,6,7,8}))</f>
        <v>965</v>
      </c>
      <c r="L19" s="101">
        <f>K19-BS19</f>
        <v>0</v>
      </c>
      <c r="M19" s="57" t="s">
        <v>119</v>
      </c>
      <c r="N19" s="58">
        <f>IFERROR(VLOOKUP(M19,'Начисление очков NEW'!$V$4:$W$69,2,FALSE),0)</f>
        <v>0</v>
      </c>
      <c r="O19" s="48">
        <v>9</v>
      </c>
      <c r="P19" s="48">
        <f>IFERROR(VLOOKUP(O19,'Начисление очков NEW'!$G$4:$H$69,2,FALSE),0)</f>
        <v>90</v>
      </c>
      <c r="Q19" s="57" t="s">
        <v>119</v>
      </c>
      <c r="R19" s="58">
        <f>IFERROR(VLOOKUP(Q19,'Начисление очков NEW'!$AF$4:$AG$69,2,FALSE),0)</f>
        <v>0</v>
      </c>
      <c r="S19" s="6">
        <v>2</v>
      </c>
      <c r="T19" s="59">
        <f>IFERROR(VLOOKUP(S19,'Начисление очков NEW'!$L$4:$M$69,2,FALSE),0)</f>
        <v>215</v>
      </c>
      <c r="U19" s="57" t="s">
        <v>119</v>
      </c>
      <c r="V19" s="58">
        <f>IFERROR(VLOOKUP(U19,'Начисление очков NEW'!$AF$4:$AG$69,2,FALSE),0)</f>
        <v>0</v>
      </c>
      <c r="W19" s="6" t="s">
        <v>119</v>
      </c>
      <c r="X19" s="59">
        <f>IFERROR(VLOOKUP(W19,'Начисление очков NEW'!$B$4:$C$69,2,FALSE),0)</f>
        <v>0</v>
      </c>
      <c r="Y19" s="6" t="s">
        <v>119</v>
      </c>
      <c r="Z19" s="59">
        <f>IFERROR(VLOOKUP(Y19,'Начисление очков NEW'!$V$4:$W$69,2,FALSE),0)</f>
        <v>0</v>
      </c>
      <c r="AA19" s="57">
        <v>16</v>
      </c>
      <c r="AB19" s="58">
        <f>IFERROR(VLOOKUP(AA19,'Начисление очков NEW'!$G$4:$H$69,2,FALSE),0)</f>
        <v>55</v>
      </c>
      <c r="AC19" s="6" t="s">
        <v>119</v>
      </c>
      <c r="AD19" s="59">
        <f>IFERROR(VLOOKUP(AC19,'Начисление очков NEW'!$V$4:$W$69,2,FALSE),0)</f>
        <v>0</v>
      </c>
      <c r="AE19" s="57">
        <v>10</v>
      </c>
      <c r="AF19" s="58">
        <f>IFERROR(VLOOKUP(AE19,'Начисление очков NEW'!$B$4:$C$69,2,FALSE),0)</f>
        <v>125</v>
      </c>
      <c r="AG19" s="57" t="s">
        <v>119</v>
      </c>
      <c r="AH19" s="58">
        <f>IFERROR(VLOOKUP(AG19,'Начисление очков NEW'!$V$4:$W$69,2,FALSE),0)</f>
        <v>0</v>
      </c>
      <c r="AI19" s="57" t="s">
        <v>119</v>
      </c>
      <c r="AJ19" s="58">
        <f>IFERROR(VLOOKUP(AI19,'Начисление очков NEW'!$AF$4:$AG$69,2,FALSE),0)</f>
        <v>0</v>
      </c>
      <c r="AK19" s="6" t="s">
        <v>119</v>
      </c>
      <c r="AL19" s="59">
        <f>IFERROR(VLOOKUP(AK19,'Начисление очков NEW'!$V$4:$W$69,2,FALSE),0)</f>
        <v>0</v>
      </c>
      <c r="AM19" s="57">
        <v>10</v>
      </c>
      <c r="AN19" s="58">
        <f>IFERROR(VLOOKUP(AM19,'Начисление очков NEW'!$B$4:$C$69,2,FALSE),0)</f>
        <v>125</v>
      </c>
      <c r="AO19" s="6" t="s">
        <v>119</v>
      </c>
      <c r="AP19" s="59">
        <f>IFERROR(VLOOKUP(AO19,'Начисление очков NEW'!$V$4:$W$69,2,FALSE),0)</f>
        <v>0</v>
      </c>
      <c r="AQ19" s="57">
        <v>8</v>
      </c>
      <c r="AR19" s="58">
        <f>IFERROR(VLOOKUP(AQ19,'Начисление очков NEW'!$G$4:$H$69,2,FALSE),0)</f>
        <v>110</v>
      </c>
      <c r="AS19" s="57" t="s">
        <v>119</v>
      </c>
      <c r="AT19" s="58">
        <f>IFERROR(VLOOKUP(AS19,'Начисление очков NEW'!$AF$4:$AG$69,2,FALSE),0)</f>
        <v>0</v>
      </c>
      <c r="AU19" s="6" t="s">
        <v>119</v>
      </c>
      <c r="AV19" s="59">
        <f>IFERROR(VLOOKUP(AU19,'Начисление очков NEW'!$G$4:$H$69,2,FALSE),0)</f>
        <v>0</v>
      </c>
      <c r="AW19" s="6" t="s">
        <v>119</v>
      </c>
      <c r="AX19" s="59">
        <f>IFERROR(VLOOKUP(AW19,'Начисление очков NEW'!$AF$4:$AG$69,2,FALSE),0)</f>
        <v>0</v>
      </c>
      <c r="AY19" s="57" t="s">
        <v>119</v>
      </c>
      <c r="AZ19" s="58">
        <f>IFERROR(VLOOKUP(AY19,'Начисление очков NEW'!$V$4:$W$69,2,FALSE),0)</f>
        <v>0</v>
      </c>
      <c r="BA19" s="57">
        <v>8</v>
      </c>
      <c r="BB19" s="58">
        <f>IFERROR(VLOOKUP(BA19,'Начисление очков NEW'!$B$4:$C$69,2,FALSE),0)</f>
        <v>180</v>
      </c>
      <c r="BC19" s="57" t="s">
        <v>119</v>
      </c>
      <c r="BD19" s="58">
        <f>IFERROR(VLOOKUP(BC19,'Начисление очков NEW'!$V$4:$W$69,2,FALSE),0)</f>
        <v>0</v>
      </c>
      <c r="BE19" s="6">
        <v>12</v>
      </c>
      <c r="BF19" s="59">
        <f>IFERROR(VLOOKUP(BE19,'Начисление очков NEW'!$G$4:$H$69,2,FALSE),0)</f>
        <v>65</v>
      </c>
      <c r="BG19" s="6" t="s">
        <v>119</v>
      </c>
      <c r="BH19" s="59">
        <f>IFERROR(VLOOKUP(BG19,'Начисление очков NEW'!$V$4:$W$69,2,FALSE),0)</f>
        <v>0</v>
      </c>
      <c r="BI19" s="57" t="s">
        <v>119</v>
      </c>
      <c r="BJ19" s="58">
        <f>IFERROR(VLOOKUP(BI19,'Начисление очков NEW'!$V$4:$W$69,2,FALSE),0)</f>
        <v>0</v>
      </c>
      <c r="BK19" s="45">
        <v>11</v>
      </c>
      <c r="BL19" s="45" t="s">
        <v>221</v>
      </c>
      <c r="BM19" s="45">
        <v>4.5</v>
      </c>
      <c r="BN19" s="74">
        <v>0</v>
      </c>
      <c r="BO19" s="75">
        <v>965</v>
      </c>
      <c r="BP19" s="75">
        <v>15</v>
      </c>
      <c r="BQ19" s="96">
        <v>8</v>
      </c>
      <c r="BR19" s="97">
        <v>120.625</v>
      </c>
      <c r="BS19" s="75">
        <v>965</v>
      </c>
      <c r="BT19" s="50"/>
      <c r="BU19" s="50">
        <f>VLOOKUP(BT19,'Начисление очков NEW'!$V$4:$W$68,2,FALSE)</f>
        <v>0</v>
      </c>
    </row>
    <row r="20" spans="2:79" s="2" customFormat="1" ht="15" customHeight="1" x14ac:dyDescent="0.3">
      <c r="B20" s="89" t="s">
        <v>109</v>
      </c>
      <c r="C20" s="90">
        <f>C19+1</f>
        <v>12</v>
      </c>
      <c r="D20" s="83" t="str">
        <f>IF(BK20=0," ",IF(BK20-C20=0," ",BK20-C20))</f>
        <v xml:space="preserve"> </v>
      </c>
      <c r="E20" s="103">
        <v>5</v>
      </c>
      <c r="F20" s="107">
        <f>E20-BM20</f>
        <v>0.5</v>
      </c>
      <c r="G20" s="91">
        <f>N20+P20+R20+T20+V20+X20+Z20+AB20+AD20+AF20+AH20+AJ20+AL20+AN20+AP20+AR20+AT20+AV20+AX20+AZ20+BB20+BD20+BF20+BH20+BJ20</f>
        <v>855</v>
      </c>
      <c r="H20" s="84">
        <f>G20-BO20</f>
        <v>0</v>
      </c>
      <c r="I20" s="92">
        <f>ROUNDUP(COUNTIF(M20:BJ20,"&gt; 0")/2,0)</f>
        <v>3</v>
      </c>
      <c r="J20" s="93">
        <f>IF(G20=0, "", G20/I20)</f>
        <v>285</v>
      </c>
      <c r="K20" s="100">
        <f>SUMPRODUCT(LARGE((N20,P20,R20,T20,V20,X20,Z20,AB20,AD20,AF20,AH20,AJ20,AL20,AN20,AP20,AR20,AT20,AV20,AX20,AZ20,BB20,BD20,BF20,BH20,BJ20),{1,2,3,4,5,6,7,8}))</f>
        <v>855</v>
      </c>
      <c r="L20" s="101">
        <f>K20-BS20</f>
        <v>0</v>
      </c>
      <c r="M20" s="57" t="s">
        <v>119</v>
      </c>
      <c r="N20" s="58">
        <f>IFERROR(VLOOKUP(M20,'Начисление очков NEW'!$V$4:$W$69,2,FALSE),0)</f>
        <v>0</v>
      </c>
      <c r="O20" s="48" t="s">
        <v>119</v>
      </c>
      <c r="P20" s="48">
        <f>IFERROR(VLOOKUP(O20,'Начисление очков NEW'!$G$4:$H$69,2,FALSE),0)</f>
        <v>0</v>
      </c>
      <c r="Q20" s="57" t="s">
        <v>119</v>
      </c>
      <c r="R20" s="58">
        <f>IFERROR(VLOOKUP(Q20,'Начисление очков NEW'!$AF$4:$AG$69,2,FALSE),0)</f>
        <v>0</v>
      </c>
      <c r="S20" s="6" t="s">
        <v>119</v>
      </c>
      <c r="T20" s="59">
        <f>IFERROR(VLOOKUP(S20,'Начисление очков NEW'!$L$4:$M$69,2,FALSE),0)</f>
        <v>0</v>
      </c>
      <c r="U20" s="57" t="s">
        <v>119</v>
      </c>
      <c r="V20" s="58">
        <f>IFERROR(VLOOKUP(U20,'Начисление очков NEW'!$AF$4:$AG$69,2,FALSE),0)</f>
        <v>0</v>
      </c>
      <c r="W20" s="6" t="s">
        <v>119</v>
      </c>
      <c r="X20" s="59">
        <f>IFERROR(VLOOKUP(W20,'Начисление очков NEW'!$B$4:$C$69,2,FALSE),0)</f>
        <v>0</v>
      </c>
      <c r="Y20" s="6" t="s">
        <v>119</v>
      </c>
      <c r="Z20" s="59">
        <f>IFERROR(VLOOKUP(Y20,'Начисление очков NEW'!$V$4:$W$69,2,FALSE),0)</f>
        <v>0</v>
      </c>
      <c r="AA20" s="57" t="s">
        <v>119</v>
      </c>
      <c r="AB20" s="58">
        <f>IFERROR(VLOOKUP(AA20,'Начисление очков NEW'!$G$4:$H$69,2,FALSE),0)</f>
        <v>0</v>
      </c>
      <c r="AC20" s="6" t="s">
        <v>119</v>
      </c>
      <c r="AD20" s="59">
        <f>IFERROR(VLOOKUP(AC20,'Начисление очков NEW'!$V$4:$W$69,2,FALSE),0)</f>
        <v>0</v>
      </c>
      <c r="AE20" s="57">
        <v>2</v>
      </c>
      <c r="AF20" s="58">
        <f>IFERROR(VLOOKUP(AE20,'Начисление очков NEW'!$B$4:$C$69,2,FALSE),0)</f>
        <v>600</v>
      </c>
      <c r="AG20" s="57" t="s">
        <v>119</v>
      </c>
      <c r="AH20" s="58">
        <f>IFERROR(VLOOKUP(AG20,'Начисление очков NEW'!$V$4:$W$69,2,FALSE),0)</f>
        <v>0</v>
      </c>
      <c r="AI20" s="57" t="s">
        <v>119</v>
      </c>
      <c r="AJ20" s="58">
        <f>IFERROR(VLOOKUP(AI20,'Начисление очков NEW'!$AF$4:$AG$69,2,FALSE),0)</f>
        <v>0</v>
      </c>
      <c r="AK20" s="6" t="s">
        <v>119</v>
      </c>
      <c r="AL20" s="59">
        <f>IFERROR(VLOOKUP(AK20,'Начисление очков NEW'!$V$4:$W$69,2,FALSE),0)</f>
        <v>0</v>
      </c>
      <c r="AM20" s="57">
        <v>6</v>
      </c>
      <c r="AN20" s="58">
        <f>IFERROR(VLOOKUP(AM20,'Начисление очков NEW'!$B$4:$C$69,2,FALSE),0)</f>
        <v>215</v>
      </c>
      <c r="AO20" s="6" t="s">
        <v>119</v>
      </c>
      <c r="AP20" s="59">
        <f>IFERROR(VLOOKUP(AO20,'Начисление очков NEW'!$V$4:$W$69,2,FALSE),0)</f>
        <v>0</v>
      </c>
      <c r="AQ20" s="57" t="s">
        <v>119</v>
      </c>
      <c r="AR20" s="58">
        <f>IFERROR(VLOOKUP(AQ20,'Начисление очков NEW'!$G$4:$H$69,2,FALSE),0)</f>
        <v>0</v>
      </c>
      <c r="AS20" s="57" t="s">
        <v>119</v>
      </c>
      <c r="AT20" s="58">
        <f>IFERROR(VLOOKUP(AS20,'Начисление очков NEW'!$AF$4:$AG$69,2,FALSE),0)</f>
        <v>0</v>
      </c>
      <c r="AU20" s="6" t="s">
        <v>119</v>
      </c>
      <c r="AV20" s="59">
        <f>IFERROR(VLOOKUP(AU20,'Начисление очков NEW'!$G$4:$H$69,2,FALSE),0)</f>
        <v>0</v>
      </c>
      <c r="AW20" s="6" t="s">
        <v>119</v>
      </c>
      <c r="AX20" s="59">
        <f>IFERROR(VLOOKUP(AW20,'Начисление очков NEW'!$AF$4:$AG$69,2,FALSE),0)</f>
        <v>0</v>
      </c>
      <c r="AY20" s="57" t="s">
        <v>119</v>
      </c>
      <c r="AZ20" s="58">
        <f>IFERROR(VLOOKUP(AY20,'Начисление очков NEW'!$V$4:$W$69,2,FALSE),0)</f>
        <v>0</v>
      </c>
      <c r="BA20" s="57" t="s">
        <v>119</v>
      </c>
      <c r="BB20" s="58">
        <f>IFERROR(VLOOKUP(BA20,'Начисление очков NEW'!$B$4:$C$69,2,FALSE),0)</f>
        <v>0</v>
      </c>
      <c r="BC20" s="57">
        <v>5</v>
      </c>
      <c r="BD20" s="58">
        <f>IFERROR(VLOOKUP(BC20,'Начисление очков NEW'!$V$4:$W$69,2,FALSE),0)</f>
        <v>40</v>
      </c>
      <c r="BE20" s="6" t="s">
        <v>119</v>
      </c>
      <c r="BF20" s="59">
        <f>IFERROR(VLOOKUP(BE20,'Начисление очков NEW'!$G$4:$H$69,2,FALSE),0)</f>
        <v>0</v>
      </c>
      <c r="BG20" s="6" t="s">
        <v>119</v>
      </c>
      <c r="BH20" s="59">
        <f>IFERROR(VLOOKUP(BG20,'Начисление очков NEW'!$V$4:$W$69,2,FALSE),0)</f>
        <v>0</v>
      </c>
      <c r="BI20" s="57" t="s">
        <v>119</v>
      </c>
      <c r="BJ20" s="58">
        <f>IFERROR(VLOOKUP(BI20,'Начисление очков NEW'!$V$4:$W$69,2,FALSE),0)</f>
        <v>0</v>
      </c>
      <c r="BK20" s="45">
        <v>12</v>
      </c>
      <c r="BL20" s="45" t="s">
        <v>221</v>
      </c>
      <c r="BM20" s="45">
        <v>4.5</v>
      </c>
      <c r="BN20" s="74">
        <v>0</v>
      </c>
      <c r="BO20" s="76">
        <v>855</v>
      </c>
      <c r="BP20" s="76">
        <v>-90</v>
      </c>
      <c r="BQ20" s="96">
        <v>3</v>
      </c>
      <c r="BR20" s="97">
        <v>285</v>
      </c>
      <c r="BS20" s="76">
        <v>855</v>
      </c>
      <c r="BT20" s="50"/>
      <c r="BU20" s="50">
        <f>VLOOKUP(BT20,'Начисление очков NEW'!$V$4:$W$68,2,FALSE)</f>
        <v>0</v>
      </c>
      <c r="BV20" s="1"/>
      <c r="BW20" s="1"/>
      <c r="BX20" s="1"/>
    </row>
    <row r="21" spans="2:79" s="2" customFormat="1" ht="15" customHeight="1" x14ac:dyDescent="0.3">
      <c r="B21" s="89" t="s">
        <v>86</v>
      </c>
      <c r="C21" s="90">
        <f>C20+1</f>
        <v>13</v>
      </c>
      <c r="D21" s="83" t="str">
        <f>IF(BK21=0," ",IF(BK21-C21=0," ",BK21-C21))</f>
        <v xml:space="preserve"> </v>
      </c>
      <c r="E21" s="103">
        <v>4.5</v>
      </c>
      <c r="F21" s="107">
        <f>E21-BM21</f>
        <v>0</v>
      </c>
      <c r="G21" s="91">
        <f>N21+P21+R21+T21+V21+X21+Z21+AB21+AD21+AF21+AH21+AJ21+AL21+AN21+AP21+AR21+AT21+AV21+AX21+AZ21+BB21+BD21+BF21+BH21+BJ21</f>
        <v>760</v>
      </c>
      <c r="H21" s="84">
        <f>G21-BO21</f>
        <v>0</v>
      </c>
      <c r="I21" s="92">
        <f>ROUNDUP(COUNTIF(M21:BJ21,"&gt; 0")/2,0)</f>
        <v>5</v>
      </c>
      <c r="J21" s="93">
        <f>IF(G21=0, "", G21/I21)</f>
        <v>152</v>
      </c>
      <c r="K21" s="100">
        <f>SUMPRODUCT(LARGE((N21,P21,R21,T21,V21,X21,Z21,AB21,AD21,AF21,AH21,AJ21,AL21,AN21,AP21,AR21,AT21,AV21,AX21,AZ21,BB21,BD21,BF21,BH21,BJ21),{1,2,3,4,5,6,7,8}))</f>
        <v>760</v>
      </c>
      <c r="L21" s="101">
        <f>K21-BS21</f>
        <v>0</v>
      </c>
      <c r="M21" s="57" t="s">
        <v>119</v>
      </c>
      <c r="N21" s="58">
        <f>IFERROR(VLOOKUP(M21,'Начисление очков NEW'!$V$4:$W$69,2,FALSE),0)</f>
        <v>0</v>
      </c>
      <c r="O21" s="48" t="s">
        <v>119</v>
      </c>
      <c r="P21" s="48">
        <f>IFERROR(VLOOKUP(O21,'Начисление очков NEW'!$G$4:$H$69,2,FALSE),0)</f>
        <v>0</v>
      </c>
      <c r="Q21" s="57" t="s">
        <v>119</v>
      </c>
      <c r="R21" s="58">
        <f>IFERROR(VLOOKUP(Q21,'Начисление очков NEW'!$AF$4:$AG$69,2,FALSE),0)</f>
        <v>0</v>
      </c>
      <c r="S21" s="6" t="s">
        <v>119</v>
      </c>
      <c r="T21" s="59">
        <f>IFERROR(VLOOKUP(S21,'Начисление очков NEW'!$L$4:$M$69,2,FALSE),0)</f>
        <v>0</v>
      </c>
      <c r="U21" s="57" t="s">
        <v>119</v>
      </c>
      <c r="V21" s="58">
        <f>IFERROR(VLOOKUP(U21,'Начисление очков NEW'!$AF$4:$AG$69,2,FALSE),0)</f>
        <v>0</v>
      </c>
      <c r="W21" s="6" t="s">
        <v>119</v>
      </c>
      <c r="X21" s="59">
        <f>IFERROR(VLOOKUP(W21,'Начисление очков NEW'!$B$4:$C$69,2,FALSE),0)</f>
        <v>0</v>
      </c>
      <c r="Y21" s="6" t="s">
        <v>119</v>
      </c>
      <c r="Z21" s="59">
        <f>IFERROR(VLOOKUP(Y21,'Начисление очков NEW'!$V$4:$W$69,2,FALSE),0)</f>
        <v>0</v>
      </c>
      <c r="AA21" s="57">
        <v>9</v>
      </c>
      <c r="AB21" s="58">
        <f>IFERROR(VLOOKUP(AA21,'Начисление очков NEW'!$G$4:$H$69,2,FALSE),0)</f>
        <v>90</v>
      </c>
      <c r="AC21" s="6" t="s">
        <v>119</v>
      </c>
      <c r="AD21" s="59">
        <f>IFERROR(VLOOKUP(AC21,'Начисление очков NEW'!$V$4:$W$69,2,FALSE),0)</f>
        <v>0</v>
      </c>
      <c r="AE21" s="57">
        <v>12</v>
      </c>
      <c r="AF21" s="58">
        <f>IFERROR(VLOOKUP(AE21,'Начисление очков NEW'!$B$4:$C$69,2,FALSE),0)</f>
        <v>110</v>
      </c>
      <c r="AG21" s="57" t="s">
        <v>119</v>
      </c>
      <c r="AH21" s="58">
        <f>IFERROR(VLOOKUP(AG21,'Начисление очков NEW'!$V$4:$W$69,2,FALSE),0)</f>
        <v>0</v>
      </c>
      <c r="AI21" s="57" t="s">
        <v>119</v>
      </c>
      <c r="AJ21" s="58">
        <f>IFERROR(VLOOKUP(AI21,'Начисление очков NEW'!$AF$4:$AG$69,2,FALSE),0)</f>
        <v>0</v>
      </c>
      <c r="AK21" s="6" t="s">
        <v>119</v>
      </c>
      <c r="AL21" s="59">
        <f>IFERROR(VLOOKUP(AK21,'Начисление очков NEW'!$V$4:$W$69,2,FALSE),0)</f>
        <v>0</v>
      </c>
      <c r="AM21" s="57" t="s">
        <v>119</v>
      </c>
      <c r="AN21" s="58">
        <f>IFERROR(VLOOKUP(AM21,'Начисление очков NEW'!$B$4:$C$69,2,FALSE),0)</f>
        <v>0</v>
      </c>
      <c r="AO21" s="6" t="s">
        <v>119</v>
      </c>
      <c r="AP21" s="59">
        <f>IFERROR(VLOOKUP(AO21,'Начисление очков NEW'!$V$4:$W$69,2,FALSE),0)</f>
        <v>0</v>
      </c>
      <c r="AQ21" s="57">
        <v>4</v>
      </c>
      <c r="AR21" s="58">
        <f>IFERROR(VLOOKUP(AQ21,'Начисление очков NEW'!$G$4:$H$69,2,FALSE),0)</f>
        <v>215</v>
      </c>
      <c r="AS21" s="57" t="s">
        <v>119</v>
      </c>
      <c r="AT21" s="58">
        <f>IFERROR(VLOOKUP(AS21,'Начисление очков NEW'!$AF$4:$AG$69,2,FALSE),0)</f>
        <v>0</v>
      </c>
      <c r="AU21" s="6" t="s">
        <v>119</v>
      </c>
      <c r="AV21" s="59">
        <f>IFERROR(VLOOKUP(AU21,'Начисление очков NEW'!$G$4:$H$69,2,FALSE),0)</f>
        <v>0</v>
      </c>
      <c r="AW21" s="6" t="s">
        <v>119</v>
      </c>
      <c r="AX21" s="59">
        <f>IFERROR(VLOOKUP(AW21,'Начисление очков NEW'!$AF$4:$AG$69,2,FALSE),0)</f>
        <v>0</v>
      </c>
      <c r="AY21" s="57" t="s">
        <v>119</v>
      </c>
      <c r="AZ21" s="58">
        <f>IFERROR(VLOOKUP(AY21,'Начисление очков NEW'!$V$4:$W$69,2,FALSE),0)</f>
        <v>0</v>
      </c>
      <c r="BA21" s="57">
        <v>6</v>
      </c>
      <c r="BB21" s="58">
        <f>IFERROR(VLOOKUP(BA21,'Начисление очков NEW'!$B$4:$C$69,2,FALSE),0)</f>
        <v>215</v>
      </c>
      <c r="BC21" s="57" t="s">
        <v>119</v>
      </c>
      <c r="BD21" s="58">
        <f>IFERROR(VLOOKUP(BC21,'Начисление очков NEW'!$V$4:$W$69,2,FALSE),0)</f>
        <v>0</v>
      </c>
      <c r="BE21" s="6">
        <v>6</v>
      </c>
      <c r="BF21" s="59">
        <f>IFERROR(VLOOKUP(BE21,'Начисление очков NEW'!$G$4:$H$69,2,FALSE),0)</f>
        <v>130</v>
      </c>
      <c r="BG21" s="6" t="s">
        <v>119</v>
      </c>
      <c r="BH21" s="59">
        <f>IFERROR(VLOOKUP(BG21,'Начисление очков NEW'!$V$4:$W$69,2,FALSE),0)</f>
        <v>0</v>
      </c>
      <c r="BI21" s="57" t="s">
        <v>119</v>
      </c>
      <c r="BJ21" s="58">
        <f>IFERROR(VLOOKUP(BI21,'Начисление очков NEW'!$V$4:$W$69,2,FALSE),0)</f>
        <v>0</v>
      </c>
      <c r="BK21" s="45">
        <v>13</v>
      </c>
      <c r="BL21" s="45" t="s">
        <v>221</v>
      </c>
      <c r="BM21" s="45">
        <v>4.5</v>
      </c>
      <c r="BN21" s="74">
        <v>0</v>
      </c>
      <c r="BO21" s="75">
        <v>760</v>
      </c>
      <c r="BP21" s="75">
        <v>-110</v>
      </c>
      <c r="BQ21" s="96">
        <v>5</v>
      </c>
      <c r="BR21" s="97">
        <v>152</v>
      </c>
      <c r="BS21" s="75">
        <v>760</v>
      </c>
      <c r="BT21" s="50"/>
      <c r="BU21" s="50">
        <f>VLOOKUP(BT21,'Начисление очков NEW'!$V$4:$W$68,2,FALSE)</f>
        <v>0</v>
      </c>
    </row>
    <row r="22" spans="2:79" s="2" customFormat="1" ht="15" customHeight="1" x14ac:dyDescent="0.3">
      <c r="B22" s="89" t="s">
        <v>39</v>
      </c>
      <c r="C22" s="90">
        <f>C21+1</f>
        <v>14</v>
      </c>
      <c r="D22" s="83" t="str">
        <f>IF(BK22=0," ",IF(BK22-C22=0," ",BK22-C22))</f>
        <v xml:space="preserve"> </v>
      </c>
      <c r="E22" s="103">
        <v>4.5</v>
      </c>
      <c r="F22" s="107">
        <f>E22-BM22</f>
        <v>0</v>
      </c>
      <c r="G22" s="91">
        <f>N22+P22+R22+T22+V22+X22+Z22+AB22+AD22+AF22+AH22+AJ22+AL22+AN22+AP22+AR22+AT22+AV22+AX22+AZ22+BB22+BD22+BF22+BH22+BJ22</f>
        <v>760</v>
      </c>
      <c r="H22" s="84">
        <f>G22-BO22</f>
        <v>0</v>
      </c>
      <c r="I22" s="92">
        <f>ROUNDUP(COUNTIF(M22:BJ22,"&gt; 0")/2,0)</f>
        <v>6</v>
      </c>
      <c r="J22" s="93">
        <f>IF(G22=0, "", G22/I22)</f>
        <v>126.66666666666667</v>
      </c>
      <c r="K22" s="100">
        <f>SUMPRODUCT(LARGE((N22,P22,R22,T22,V22,X22,Z22,AB22,AD22,AF22,AH22,AJ22,AL22,AN22,AP22,AR22,AT22,AV22,AX22,AZ22,BB22,BD22,BF22,BH22,BJ22),{1,2,3,4,5,6,7,8}))</f>
        <v>760</v>
      </c>
      <c r="L22" s="101">
        <f>K22-BS22</f>
        <v>0</v>
      </c>
      <c r="M22" s="57" t="s">
        <v>119</v>
      </c>
      <c r="N22" s="58">
        <f>IFERROR(VLOOKUP(M22,'Начисление очков NEW'!$V$4:$W$69,2,FALSE),0)</f>
        <v>0</v>
      </c>
      <c r="O22" s="48" t="s">
        <v>119</v>
      </c>
      <c r="P22" s="48">
        <f>IFERROR(VLOOKUP(O22,'Начисление очков NEW'!$G$4:$H$69,2,FALSE),0)</f>
        <v>0</v>
      </c>
      <c r="Q22" s="57" t="s">
        <v>119</v>
      </c>
      <c r="R22" s="58">
        <f>IFERROR(VLOOKUP(Q22,'Начисление очков NEW'!$AF$4:$AG$69,2,FALSE),0)</f>
        <v>0</v>
      </c>
      <c r="S22" s="6" t="s">
        <v>119</v>
      </c>
      <c r="T22" s="59">
        <f>IFERROR(VLOOKUP(S22,'Начисление очков NEW'!$L$4:$M$69,2,FALSE),0)</f>
        <v>0</v>
      </c>
      <c r="U22" s="57" t="s">
        <v>119</v>
      </c>
      <c r="V22" s="58">
        <f>IFERROR(VLOOKUP(U22,'Начисление очков NEW'!$AF$4:$AG$69,2,FALSE),0)</f>
        <v>0</v>
      </c>
      <c r="W22" s="6" t="s">
        <v>119</v>
      </c>
      <c r="X22" s="59">
        <f>IFERROR(VLOOKUP(W22,'Начисление очков NEW'!$B$4:$C$69,2,FALSE),0)</f>
        <v>0</v>
      </c>
      <c r="Y22" s="6" t="s">
        <v>119</v>
      </c>
      <c r="Z22" s="59">
        <f>IFERROR(VLOOKUP(Y22,'Начисление очков NEW'!$V$4:$W$69,2,FALSE),0)</f>
        <v>0</v>
      </c>
      <c r="AA22" s="57">
        <v>8</v>
      </c>
      <c r="AB22" s="58">
        <f>IFERROR(VLOOKUP(AA22,'Начисление очков NEW'!$G$4:$H$69,2,FALSE),0)</f>
        <v>110</v>
      </c>
      <c r="AC22" s="6" t="s">
        <v>119</v>
      </c>
      <c r="AD22" s="59">
        <f>IFERROR(VLOOKUP(AC22,'Начисление очков NEW'!$V$4:$W$69,2,FALSE),0)</f>
        <v>0</v>
      </c>
      <c r="AE22" s="57">
        <v>16</v>
      </c>
      <c r="AF22" s="58">
        <f>IFERROR(VLOOKUP(AE22,'Начисление очков NEW'!$B$4:$C$69,2,FALSE),0)</f>
        <v>90</v>
      </c>
      <c r="AG22" s="57" t="s">
        <v>119</v>
      </c>
      <c r="AH22" s="58">
        <f>IFERROR(VLOOKUP(AG22,'Начисление очков NEW'!$V$4:$W$69,2,FALSE),0)</f>
        <v>0</v>
      </c>
      <c r="AI22" s="57" t="s">
        <v>119</v>
      </c>
      <c r="AJ22" s="58">
        <f>IFERROR(VLOOKUP(AI22,'Начисление очков NEW'!$AF$4:$AG$69,2,FALSE),0)</f>
        <v>0</v>
      </c>
      <c r="AK22" s="6" t="s">
        <v>119</v>
      </c>
      <c r="AL22" s="59">
        <f>IFERROR(VLOOKUP(AK22,'Начисление очков NEW'!$V$4:$W$69,2,FALSE),0)</f>
        <v>0</v>
      </c>
      <c r="AM22" s="57" t="s">
        <v>119</v>
      </c>
      <c r="AN22" s="58">
        <f>IFERROR(VLOOKUP(AM22,'Начисление очков NEW'!$B$4:$C$69,2,FALSE),0)</f>
        <v>0</v>
      </c>
      <c r="AO22" s="6" t="s">
        <v>119</v>
      </c>
      <c r="AP22" s="59">
        <f>IFERROR(VLOOKUP(AO22,'Начисление очков NEW'!$V$4:$W$69,2,FALSE),0)</f>
        <v>0</v>
      </c>
      <c r="AQ22" s="57">
        <v>3</v>
      </c>
      <c r="AR22" s="58">
        <f>IFERROR(VLOOKUP(AQ22,'Начисление очков NEW'!$G$4:$H$69,2,FALSE),0)</f>
        <v>250</v>
      </c>
      <c r="AS22" s="57" t="s">
        <v>119</v>
      </c>
      <c r="AT22" s="58">
        <f>IFERROR(VLOOKUP(AS22,'Начисление очков NEW'!$AF$4:$AG$69,2,FALSE),0)</f>
        <v>0</v>
      </c>
      <c r="AU22" s="6">
        <v>8</v>
      </c>
      <c r="AV22" s="59">
        <f>IFERROR(VLOOKUP(AU22,'Начисление очков NEW'!$G$4:$H$69,2,FALSE),0)</f>
        <v>110</v>
      </c>
      <c r="AW22" s="6" t="s">
        <v>119</v>
      </c>
      <c r="AX22" s="59">
        <f>IFERROR(VLOOKUP(AW22,'Начисление очков NEW'!$AF$4:$AG$69,2,FALSE),0)</f>
        <v>0</v>
      </c>
      <c r="AY22" s="57" t="s">
        <v>119</v>
      </c>
      <c r="AZ22" s="58">
        <f>IFERROR(VLOOKUP(AY22,'Начисление очков NEW'!$V$4:$W$69,2,FALSE),0)</f>
        <v>0</v>
      </c>
      <c r="BA22" s="57">
        <v>12</v>
      </c>
      <c r="BB22" s="58">
        <f>IFERROR(VLOOKUP(BA22,'Начисление очков NEW'!$B$4:$C$69,2,FALSE),0)</f>
        <v>110</v>
      </c>
      <c r="BC22" s="57" t="s">
        <v>119</v>
      </c>
      <c r="BD22" s="58">
        <f>IFERROR(VLOOKUP(BC22,'Начисление очков NEW'!$V$4:$W$69,2,FALSE),0)</f>
        <v>0</v>
      </c>
      <c r="BE22" s="6">
        <v>9</v>
      </c>
      <c r="BF22" s="59">
        <f>IFERROR(VLOOKUP(BE22,'Начисление очков NEW'!$G$4:$H$69,2,FALSE),0)</f>
        <v>90</v>
      </c>
      <c r="BG22" s="6" t="s">
        <v>119</v>
      </c>
      <c r="BH22" s="59">
        <f>IFERROR(VLOOKUP(BG22,'Начисление очков NEW'!$V$4:$W$69,2,FALSE),0)</f>
        <v>0</v>
      </c>
      <c r="BI22" s="57" t="s">
        <v>119</v>
      </c>
      <c r="BJ22" s="58">
        <f>IFERROR(VLOOKUP(BI22,'Начисление очков NEW'!$V$4:$W$69,2,FALSE),0)</f>
        <v>0</v>
      </c>
      <c r="BK22" s="45">
        <v>14</v>
      </c>
      <c r="BL22" s="45" t="s">
        <v>221</v>
      </c>
      <c r="BM22" s="45">
        <v>4.5</v>
      </c>
      <c r="BN22" s="74">
        <v>0</v>
      </c>
      <c r="BO22" s="75">
        <v>760</v>
      </c>
      <c r="BP22" s="75">
        <v>0</v>
      </c>
      <c r="BQ22" s="96">
        <v>6</v>
      </c>
      <c r="BR22" s="97">
        <v>126.66666666666667</v>
      </c>
      <c r="BS22" s="75">
        <v>760</v>
      </c>
      <c r="BT22" s="50"/>
      <c r="BU22" s="50">
        <f>VLOOKUP(BT22,'Начисление очков NEW'!$V$4:$W$68,2,FALSE)</f>
        <v>0</v>
      </c>
    </row>
    <row r="23" spans="2:79" s="2" customFormat="1" ht="15" customHeight="1" x14ac:dyDescent="0.3">
      <c r="B23" s="89" t="s">
        <v>113</v>
      </c>
      <c r="C23" s="90">
        <f>C22+1</f>
        <v>15</v>
      </c>
      <c r="D23" s="83" t="str">
        <f>IF(BK23=0," ",IF(BK23-C23=0," ",BK23-C23))</f>
        <v xml:space="preserve"> </v>
      </c>
      <c r="E23" s="103">
        <v>3.5</v>
      </c>
      <c r="F23" s="107">
        <f>E23-BM23</f>
        <v>0</v>
      </c>
      <c r="G23" s="91">
        <f>N23+P23+R23+T23+V23+X23+Z23+AB23+AD23+AF23+AH23+AJ23+AL23+AN23+AP23+AR23+AT23+AV23+AX23+AZ23+BB23+BD23+BF23+BH23+BJ23</f>
        <v>739</v>
      </c>
      <c r="H23" s="84">
        <f>G23-BO23</f>
        <v>0</v>
      </c>
      <c r="I23" s="92">
        <f>ROUNDUP(COUNTIF(M23:BJ23,"&gt; 0")/2,0)</f>
        <v>11</v>
      </c>
      <c r="J23" s="93">
        <f>IF(G23=0, "", G23/I23)</f>
        <v>67.181818181818187</v>
      </c>
      <c r="K23" s="100">
        <f>SUMPRODUCT(LARGE((N23,P23,R23,T23,V23,X23,Z23,AB23,AD23,AF23,AH23,AJ23,AL23,AN23,AP23,AR23,AT23,AV23,AX23,AZ23,BB23,BD23,BF23,BH23,BJ23),{1,2,3,4,5,6,7,8}))</f>
        <v>670</v>
      </c>
      <c r="L23" s="101">
        <f>K23-BS23</f>
        <v>0</v>
      </c>
      <c r="M23" s="57" t="s">
        <v>119</v>
      </c>
      <c r="N23" s="58">
        <f>IFERROR(VLOOKUP(M23,'Начисление очков NEW'!$V$4:$W$69,2,FALSE),0)</f>
        <v>0</v>
      </c>
      <c r="O23" s="48" t="s">
        <v>119</v>
      </c>
      <c r="P23" s="48">
        <f>IFERROR(VLOOKUP(O23,'Начисление очков NEW'!$G$4:$H$69,2,FALSE),0)</f>
        <v>0</v>
      </c>
      <c r="Q23" s="57" t="s">
        <v>119</v>
      </c>
      <c r="R23" s="58">
        <f>IFERROR(VLOOKUP(Q23,'Начисление очков NEW'!$AF$4:$AG$69,2,FALSE),0)</f>
        <v>0</v>
      </c>
      <c r="S23" s="6">
        <v>16</v>
      </c>
      <c r="T23" s="59">
        <f>IFERROR(VLOOKUP(S23,'Начисление очков NEW'!$L$4:$M$69,2,FALSE),0)</f>
        <v>32</v>
      </c>
      <c r="U23" s="57" t="s">
        <v>119</v>
      </c>
      <c r="V23" s="58">
        <f>IFERROR(VLOOKUP(U23,'Начисление очков NEW'!$AF$4:$AG$69,2,FALSE),0)</f>
        <v>0</v>
      </c>
      <c r="W23" s="6">
        <v>11</v>
      </c>
      <c r="X23" s="59">
        <f>IFERROR(VLOOKUP(W23,'Начисление очков NEW'!$B$4:$C$69,2,FALSE),0)</f>
        <v>117</v>
      </c>
      <c r="Y23" s="6" t="s">
        <v>119</v>
      </c>
      <c r="Z23" s="59">
        <f>IFERROR(VLOOKUP(Y23,'Начисление очков NEW'!$V$4:$W$69,2,FALSE),0)</f>
        <v>0</v>
      </c>
      <c r="AA23" s="57">
        <v>20</v>
      </c>
      <c r="AB23" s="58">
        <f>IFERROR(VLOOKUP(AA23,'Начисление очков NEW'!$G$4:$H$69,2,FALSE),0)</f>
        <v>27</v>
      </c>
      <c r="AC23" s="6" t="s">
        <v>119</v>
      </c>
      <c r="AD23" s="59">
        <f>IFERROR(VLOOKUP(AC23,'Начисление очков NEW'!$V$4:$W$69,2,FALSE),0)</f>
        <v>0</v>
      </c>
      <c r="AE23" s="57">
        <v>15</v>
      </c>
      <c r="AF23" s="58">
        <f>IFERROR(VLOOKUP(AE23,'Начисление очков NEW'!$B$4:$C$69,2,FALSE),0)</f>
        <v>93</v>
      </c>
      <c r="AG23" s="57" t="s">
        <v>119</v>
      </c>
      <c r="AH23" s="58">
        <f>IFERROR(VLOOKUP(AG23,'Начисление очков NEW'!$V$4:$W$69,2,FALSE),0)</f>
        <v>0</v>
      </c>
      <c r="AI23" s="57" t="s">
        <v>119</v>
      </c>
      <c r="AJ23" s="58">
        <f>IFERROR(VLOOKUP(AI23,'Начисление очков NEW'!$AF$4:$AG$69,2,FALSE),0)</f>
        <v>0</v>
      </c>
      <c r="AK23" s="6" t="s">
        <v>119</v>
      </c>
      <c r="AL23" s="59">
        <f>IFERROR(VLOOKUP(AK23,'Начисление очков NEW'!$V$4:$W$69,2,FALSE),0)</f>
        <v>0</v>
      </c>
      <c r="AM23" s="57" t="s">
        <v>119</v>
      </c>
      <c r="AN23" s="58">
        <f>IFERROR(VLOOKUP(AM23,'Начисление очков NEW'!$B$4:$C$69,2,FALSE),0)</f>
        <v>0</v>
      </c>
      <c r="AO23" s="6">
        <v>5</v>
      </c>
      <c r="AP23" s="59">
        <f>IFERROR(VLOOKUP(AO23,'Начисление очков NEW'!$V$4:$W$69,2,FALSE),0)</f>
        <v>40</v>
      </c>
      <c r="AQ23" s="57">
        <v>12</v>
      </c>
      <c r="AR23" s="58">
        <f>IFERROR(VLOOKUP(AQ23,'Начисление очков NEW'!$G$4:$H$69,2,FALSE),0)</f>
        <v>65</v>
      </c>
      <c r="AS23" s="57" t="s">
        <v>119</v>
      </c>
      <c r="AT23" s="58">
        <f>IFERROR(VLOOKUP(AS23,'Начисление очков NEW'!$AF$4:$AG$69,2,FALSE),0)</f>
        <v>0</v>
      </c>
      <c r="AU23" s="6">
        <v>12</v>
      </c>
      <c r="AV23" s="59">
        <f>IFERROR(VLOOKUP(AU23,'Начисление очков NEW'!$G$4:$H$69,2,FALSE),0)</f>
        <v>65</v>
      </c>
      <c r="AW23" s="6" t="s">
        <v>119</v>
      </c>
      <c r="AX23" s="59">
        <f>IFERROR(VLOOKUP(AW23,'Начисление очков NEW'!$AF$4:$AG$69,2,FALSE),0)</f>
        <v>0</v>
      </c>
      <c r="AY23" s="57">
        <v>17</v>
      </c>
      <c r="AZ23" s="58">
        <f>IFERROR(VLOOKUP(AY23,'Начисление очков NEW'!$V$4:$W$69,2,FALSE),0)</f>
        <v>10</v>
      </c>
      <c r="BA23" s="57" t="s">
        <v>119</v>
      </c>
      <c r="BB23" s="58">
        <f>IFERROR(VLOOKUP(BA23,'Начисление очков NEW'!$B$4:$C$69,2,FALSE),0)</f>
        <v>0</v>
      </c>
      <c r="BC23" s="57">
        <v>2</v>
      </c>
      <c r="BD23" s="58">
        <f>IFERROR(VLOOKUP(BC23,'Начисление очков NEW'!$V$4:$W$69,2,FALSE),0)</f>
        <v>80</v>
      </c>
      <c r="BE23" s="6" t="s">
        <v>119</v>
      </c>
      <c r="BF23" s="59">
        <f>IFERROR(VLOOKUP(BE23,'Начисление очков NEW'!$G$4:$H$69,2,FALSE),0)</f>
        <v>0</v>
      </c>
      <c r="BG23" s="6">
        <v>1</v>
      </c>
      <c r="BH23" s="59">
        <f>IFERROR(VLOOKUP(BG23,'Начисление очков NEW'!$V$4:$W$69,2,FALSE),0)</f>
        <v>130</v>
      </c>
      <c r="BI23" s="57">
        <v>2</v>
      </c>
      <c r="BJ23" s="58">
        <f>IFERROR(VLOOKUP(BI23,'Начисление очков NEW'!$V$4:$W$69,2,FALSE),0)</f>
        <v>80</v>
      </c>
      <c r="BK23" s="45">
        <v>15</v>
      </c>
      <c r="BL23" s="45" t="s">
        <v>221</v>
      </c>
      <c r="BM23" s="45">
        <v>3.5</v>
      </c>
      <c r="BN23" s="74">
        <v>0</v>
      </c>
      <c r="BO23" s="76">
        <v>739</v>
      </c>
      <c r="BP23" s="75">
        <v>0</v>
      </c>
      <c r="BQ23" s="96">
        <v>11</v>
      </c>
      <c r="BR23" s="97">
        <v>67.181818181818187</v>
      </c>
      <c r="BS23" s="75">
        <v>670</v>
      </c>
      <c r="BT23" s="50"/>
      <c r="BU23" s="50">
        <f>VLOOKUP(BT23,'Начисление очков NEW'!$V$4:$W$68,2,FALSE)</f>
        <v>0</v>
      </c>
    </row>
    <row r="24" spans="2:79" s="2" customFormat="1" ht="15" customHeight="1" x14ac:dyDescent="0.3">
      <c r="B24" s="89" t="s">
        <v>70</v>
      </c>
      <c r="C24" s="90">
        <f>C23+1</f>
        <v>16</v>
      </c>
      <c r="D24" s="83" t="str">
        <f>IF(BK24=0," ",IF(BK24-C24=0," ",BK24-C24))</f>
        <v xml:space="preserve"> </v>
      </c>
      <c r="E24" s="103">
        <v>4</v>
      </c>
      <c r="F24" s="107">
        <f>E24-BM24</f>
        <v>0</v>
      </c>
      <c r="G24" s="91">
        <f>N24+P24+R24+T24+V24+X24+Z24+AB24+AD24+AF24+AH24+AJ24+AL24+AN24+AP24+AR24+AT24+AV24+AX24+AZ24+BB24+BD24+BF24+BH24+BJ24</f>
        <v>725</v>
      </c>
      <c r="H24" s="84">
        <f>G24-BO24</f>
        <v>0</v>
      </c>
      <c r="I24" s="92">
        <f>ROUNDUP(COUNTIF(M24:BJ24,"&gt; 0")/2,0)</f>
        <v>6</v>
      </c>
      <c r="J24" s="93">
        <f>IF(G24=0, "", G24/I24)</f>
        <v>120.83333333333333</v>
      </c>
      <c r="K24" s="100">
        <f>SUMPRODUCT(LARGE((N24,P24,R24,T24,V24,X24,Z24,AB24,AD24,AF24,AH24,AJ24,AL24,AN24,AP24,AR24,AT24,AV24,AX24,AZ24,BB24,BD24,BF24,BH24,BJ24),{1,2,3,4,5,6,7,8}))</f>
        <v>725</v>
      </c>
      <c r="L24" s="101">
        <f>K24-BS24</f>
        <v>0</v>
      </c>
      <c r="M24" s="57" t="s">
        <v>119</v>
      </c>
      <c r="N24" s="58">
        <f>IFERROR(VLOOKUP(M24,'Начисление очков NEW'!$V$4:$W$69,2,FALSE),0)</f>
        <v>0</v>
      </c>
      <c r="O24" s="48">
        <v>10</v>
      </c>
      <c r="P24" s="48">
        <f>IFERROR(VLOOKUP(O24,'Начисление очков NEW'!$G$4:$H$69,2,FALSE),0)</f>
        <v>75</v>
      </c>
      <c r="Q24" s="57" t="s">
        <v>119</v>
      </c>
      <c r="R24" s="58">
        <f>IFERROR(VLOOKUP(Q24,'Начисление очков NEW'!$AF$4:$AG$69,2,FALSE),0)</f>
        <v>0</v>
      </c>
      <c r="S24" s="6" t="s">
        <v>119</v>
      </c>
      <c r="T24" s="59">
        <f>IFERROR(VLOOKUP(S24,'Начисление очков NEW'!$L$4:$M$69,2,FALSE),0)</f>
        <v>0</v>
      </c>
      <c r="U24" s="57" t="s">
        <v>119</v>
      </c>
      <c r="V24" s="58">
        <f>IFERROR(VLOOKUP(U24,'Начисление очков NEW'!$AF$4:$AG$69,2,FALSE),0)</f>
        <v>0</v>
      </c>
      <c r="W24" s="6" t="s">
        <v>119</v>
      </c>
      <c r="X24" s="59">
        <f>IFERROR(VLOOKUP(W24,'Начисление очков NEW'!$B$4:$C$69,2,FALSE),0)</f>
        <v>0</v>
      </c>
      <c r="Y24" s="6" t="s">
        <v>119</v>
      </c>
      <c r="Z24" s="59">
        <f>IFERROR(VLOOKUP(Y24,'Начисление очков NEW'!$V$4:$W$69,2,FALSE),0)</f>
        <v>0</v>
      </c>
      <c r="AA24" s="57">
        <v>6</v>
      </c>
      <c r="AB24" s="58">
        <f>IFERROR(VLOOKUP(AA24,'Начисление очков NEW'!$G$4:$H$69,2,FALSE),0)</f>
        <v>130</v>
      </c>
      <c r="AC24" s="6" t="s">
        <v>119</v>
      </c>
      <c r="AD24" s="59">
        <f>IFERROR(VLOOKUP(AC24,'Начисление очков NEW'!$V$4:$W$69,2,FALSE),0)</f>
        <v>0</v>
      </c>
      <c r="AE24" s="57">
        <v>13</v>
      </c>
      <c r="AF24" s="58">
        <f>IFERROR(VLOOKUP(AE24,'Начисление очков NEW'!$B$4:$C$69,2,FALSE),0)</f>
        <v>100</v>
      </c>
      <c r="AG24" s="57" t="s">
        <v>119</v>
      </c>
      <c r="AH24" s="58">
        <f>IFERROR(VLOOKUP(AG24,'Начисление очков NEW'!$V$4:$W$69,2,FALSE),0)</f>
        <v>0</v>
      </c>
      <c r="AI24" s="57" t="s">
        <v>119</v>
      </c>
      <c r="AJ24" s="58">
        <f>IFERROR(VLOOKUP(AI24,'Начисление очков NEW'!$AF$4:$AG$69,2,FALSE),0)</f>
        <v>0</v>
      </c>
      <c r="AK24" s="6" t="s">
        <v>119</v>
      </c>
      <c r="AL24" s="59">
        <f>IFERROR(VLOOKUP(AK24,'Начисление очков NEW'!$V$4:$W$69,2,FALSE),0)</f>
        <v>0</v>
      </c>
      <c r="AM24" s="57" t="s">
        <v>119</v>
      </c>
      <c r="AN24" s="58">
        <f>IFERROR(VLOOKUP(AM24,'Начисление очков NEW'!$B$4:$C$69,2,FALSE),0)</f>
        <v>0</v>
      </c>
      <c r="AO24" s="6" t="s">
        <v>119</v>
      </c>
      <c r="AP24" s="59">
        <f>IFERROR(VLOOKUP(AO24,'Начисление очков NEW'!$V$4:$W$69,2,FALSE),0)</f>
        <v>0</v>
      </c>
      <c r="AQ24" s="57">
        <v>6</v>
      </c>
      <c r="AR24" s="58">
        <f>IFERROR(VLOOKUP(AQ24,'Начисление очков NEW'!$G$4:$H$69,2,FALSE),0)</f>
        <v>130</v>
      </c>
      <c r="AS24" s="57" t="s">
        <v>119</v>
      </c>
      <c r="AT24" s="58">
        <f>IFERROR(VLOOKUP(AS24,'Начисление очков NEW'!$AF$4:$AG$69,2,FALSE),0)</f>
        <v>0</v>
      </c>
      <c r="AU24" s="6">
        <v>4</v>
      </c>
      <c r="AV24" s="59">
        <f>IFERROR(VLOOKUP(AU24,'Начисление очков NEW'!$G$4:$H$69,2,FALSE),0)</f>
        <v>215</v>
      </c>
      <c r="AW24" s="6" t="s">
        <v>119</v>
      </c>
      <c r="AX24" s="59">
        <f>IFERROR(VLOOKUP(AW24,'Начисление очков NEW'!$AF$4:$AG$69,2,FALSE),0)</f>
        <v>0</v>
      </c>
      <c r="AY24" s="57" t="s">
        <v>119</v>
      </c>
      <c r="AZ24" s="58">
        <f>IFERROR(VLOOKUP(AY24,'Начисление очков NEW'!$V$4:$W$69,2,FALSE),0)</f>
        <v>0</v>
      </c>
      <c r="BA24" s="57" t="s">
        <v>119</v>
      </c>
      <c r="BB24" s="58">
        <f>IFERROR(VLOOKUP(BA24,'Начисление очков NEW'!$B$4:$C$69,2,FALSE),0)</f>
        <v>0</v>
      </c>
      <c r="BC24" s="57" t="s">
        <v>119</v>
      </c>
      <c r="BD24" s="58">
        <f>IFERROR(VLOOKUP(BC24,'Начисление очков NEW'!$V$4:$W$69,2,FALSE),0)</f>
        <v>0</v>
      </c>
      <c r="BE24" s="6">
        <v>10</v>
      </c>
      <c r="BF24" s="59">
        <f>IFERROR(VLOOKUP(BE24,'Начисление очков NEW'!$G$4:$H$69,2,FALSE),0)</f>
        <v>75</v>
      </c>
      <c r="BG24" s="6" t="s">
        <v>119</v>
      </c>
      <c r="BH24" s="59">
        <f>IFERROR(VLOOKUP(BG24,'Начисление очков NEW'!$V$4:$W$69,2,FALSE),0)</f>
        <v>0</v>
      </c>
      <c r="BI24" s="57" t="s">
        <v>119</v>
      </c>
      <c r="BJ24" s="58">
        <f>IFERROR(VLOOKUP(BI24,'Начисление очков NEW'!$V$4:$W$69,2,FALSE),0)</f>
        <v>0</v>
      </c>
      <c r="BK24" s="45">
        <v>16</v>
      </c>
      <c r="BL24" s="45">
        <v>1</v>
      </c>
      <c r="BM24" s="45">
        <v>4</v>
      </c>
      <c r="BN24" s="74">
        <v>0</v>
      </c>
      <c r="BO24" s="75">
        <v>725</v>
      </c>
      <c r="BP24" s="75">
        <v>75</v>
      </c>
      <c r="BQ24" s="96">
        <v>6</v>
      </c>
      <c r="BR24" s="97">
        <v>120.83333333333333</v>
      </c>
      <c r="BS24" s="75">
        <v>725</v>
      </c>
      <c r="BT24" s="50"/>
      <c r="BU24" s="50">
        <f>VLOOKUP(BT24,'Начисление очков NEW'!$V$4:$W$68,2,FALSE)</f>
        <v>0</v>
      </c>
    </row>
    <row r="25" spans="2:79" s="2" customFormat="1" ht="15" customHeight="1" x14ac:dyDescent="0.3">
      <c r="B25" s="89" t="s">
        <v>82</v>
      </c>
      <c r="C25" s="90">
        <f>C24+1</f>
        <v>17</v>
      </c>
      <c r="D25" s="83" t="str">
        <f>IF(BK25=0," ",IF(BK25-C25=0," ",BK25-C25))</f>
        <v xml:space="preserve"> </v>
      </c>
      <c r="E25" s="103">
        <v>3.5</v>
      </c>
      <c r="F25" s="107">
        <f>E25-BM25</f>
        <v>0</v>
      </c>
      <c r="G25" s="91">
        <f>N25+P25+R25+T25+V25+X25+Z25+AB25+AD25+AF25+AH25+AJ25+AL25+AN25+AP25+AR25+AT25+AV25+AX25+AZ25+BB25+BD25+BF25+BH25+BJ25</f>
        <v>527</v>
      </c>
      <c r="H25" s="84">
        <f>G25-BO25</f>
        <v>-130</v>
      </c>
      <c r="I25" s="92">
        <f>ROUNDUP(COUNTIF(M25:BJ25,"&gt; 0")/2,0)</f>
        <v>4</v>
      </c>
      <c r="J25" s="93">
        <f>IF(G25=0, "", G25/I25)</f>
        <v>131.75</v>
      </c>
      <c r="K25" s="100">
        <f>SUMPRODUCT(LARGE((N25,P25,R25,T25,V25,X25,Z25,AB25,AD25,AF25,AH25,AJ25,AL25,AN25,AP25,AR25,AT25,AV25,AX25,AZ25,BB25,BD25,BF25,BH25,BJ25),{1,2,3,4,5,6,7,8}))</f>
        <v>527</v>
      </c>
      <c r="L25" s="101">
        <f>K25-BS25</f>
        <v>-130</v>
      </c>
      <c r="M25" s="57" t="s">
        <v>119</v>
      </c>
      <c r="N25" s="58">
        <f>IFERROR(VLOOKUP(M25,'Начисление очков NEW'!$V$4:$W$69,2,FALSE),0)</f>
        <v>0</v>
      </c>
      <c r="O25" s="48">
        <v>17</v>
      </c>
      <c r="P25" s="48">
        <f>IFERROR(VLOOKUP(O25,'Начисление очков NEW'!$G$4:$H$69,2,FALSE),0)</f>
        <v>50</v>
      </c>
      <c r="Q25" s="57" t="s">
        <v>119</v>
      </c>
      <c r="R25" s="58">
        <f>IFERROR(VLOOKUP(Q25,'Начисление очков NEW'!$AF$4:$AG$69,2,FALSE),0)</f>
        <v>0</v>
      </c>
      <c r="S25" s="6" t="s">
        <v>119</v>
      </c>
      <c r="T25" s="59">
        <f>IFERROR(VLOOKUP(S25,'Начисление очков NEW'!$L$4:$M$69,2,FALSE),0)</f>
        <v>0</v>
      </c>
      <c r="U25" s="57" t="s">
        <v>119</v>
      </c>
      <c r="V25" s="58">
        <f>IFERROR(VLOOKUP(U25,'Начисление очков NEW'!$AF$4:$AG$69,2,FALSE),0)</f>
        <v>0</v>
      </c>
      <c r="W25" s="6">
        <v>4</v>
      </c>
      <c r="X25" s="59">
        <f>IFERROR(VLOOKUP(W25,'Начисление очков NEW'!$B$4:$C$69,2,FALSE),0)</f>
        <v>360</v>
      </c>
      <c r="Y25" s="6" t="s">
        <v>119</v>
      </c>
      <c r="Z25" s="59">
        <f>IFERROR(VLOOKUP(Y25,'Начисление очков NEW'!$V$4:$W$69,2,FALSE),0)</f>
        <v>0</v>
      </c>
      <c r="AA25" s="57" t="s">
        <v>119</v>
      </c>
      <c r="AB25" s="58">
        <f>IFERROR(VLOOKUP(AA25,'Начисление очков NEW'!$G$4:$H$69,2,FALSE),0)</f>
        <v>0</v>
      </c>
      <c r="AC25" s="6" t="s">
        <v>119</v>
      </c>
      <c r="AD25" s="59">
        <f>IFERROR(VLOOKUP(AC25,'Начисление очков NEW'!$V$4:$W$69,2,FALSE),0)</f>
        <v>0</v>
      </c>
      <c r="AE25" s="57">
        <v>17</v>
      </c>
      <c r="AF25" s="58">
        <f>IFERROR(VLOOKUP(AE25,'Начисление очков NEW'!$B$4:$C$69,2,FALSE),0)</f>
        <v>80</v>
      </c>
      <c r="AG25" s="57" t="s">
        <v>119</v>
      </c>
      <c r="AH25" s="58">
        <f>IFERROR(VLOOKUP(AG25,'Начисление очков NEW'!$V$4:$W$69,2,FALSE),0)</f>
        <v>0</v>
      </c>
      <c r="AI25" s="57" t="s">
        <v>119</v>
      </c>
      <c r="AJ25" s="58">
        <f>IFERROR(VLOOKUP(AI25,'Начисление очков NEW'!$AF$4:$AG$69,2,FALSE),0)</f>
        <v>0</v>
      </c>
      <c r="AK25" s="6" t="s">
        <v>119</v>
      </c>
      <c r="AL25" s="59">
        <f>IFERROR(VLOOKUP(AK25,'Начисление очков NEW'!$V$4:$W$69,2,FALSE),0)</f>
        <v>0</v>
      </c>
      <c r="AM25" s="57" t="s">
        <v>119</v>
      </c>
      <c r="AN25" s="58">
        <f>IFERROR(VLOOKUP(AM25,'Начисление очков NEW'!$B$4:$C$69,2,FALSE),0)</f>
        <v>0</v>
      </c>
      <c r="AO25" s="6" t="s">
        <v>119</v>
      </c>
      <c r="AP25" s="59">
        <f>IFERROR(VLOOKUP(AO25,'Начисление очков NEW'!$V$4:$W$69,2,FALSE),0)</f>
        <v>0</v>
      </c>
      <c r="AQ25" s="57" t="s">
        <v>119</v>
      </c>
      <c r="AR25" s="58">
        <f>IFERROR(VLOOKUP(AQ25,'Начисление очков NEW'!$G$4:$H$69,2,FALSE),0)</f>
        <v>0</v>
      </c>
      <c r="AS25" s="57" t="s">
        <v>119</v>
      </c>
      <c r="AT25" s="58">
        <f>IFERROR(VLOOKUP(AS25,'Начисление очков NEW'!$AF$4:$AG$69,2,FALSE),0)</f>
        <v>0</v>
      </c>
      <c r="AU25" s="6" t="s">
        <v>119</v>
      </c>
      <c r="AV25" s="59">
        <f>IFERROR(VLOOKUP(AU25,'Начисление очков NEW'!$G$4:$H$69,2,FALSE),0)</f>
        <v>0</v>
      </c>
      <c r="AW25" s="6" t="s">
        <v>119</v>
      </c>
      <c r="AX25" s="59">
        <f>IFERROR(VLOOKUP(AW25,'Начисление очков NEW'!$AF$4:$AG$69,2,FALSE),0)</f>
        <v>0</v>
      </c>
      <c r="AY25" s="57" t="s">
        <v>119</v>
      </c>
      <c r="AZ25" s="58">
        <f>IFERROR(VLOOKUP(AY25,'Начисление очков NEW'!$V$4:$W$69,2,FALSE),0)</f>
        <v>0</v>
      </c>
      <c r="BA25" s="57">
        <v>21</v>
      </c>
      <c r="BB25" s="58">
        <f>IFERROR(VLOOKUP(BA25,'Начисление очков NEW'!$B$4:$C$69,2,FALSE),0)</f>
        <v>37</v>
      </c>
      <c r="BC25" s="57" t="s">
        <v>119</v>
      </c>
      <c r="BD25" s="58">
        <f>IFERROR(VLOOKUP(BC25,'Начисление очков NEW'!$V$4:$W$69,2,FALSE),0)</f>
        <v>0</v>
      </c>
      <c r="BE25" s="6" t="s">
        <v>119</v>
      </c>
      <c r="BF25" s="59">
        <f>IFERROR(VLOOKUP(BE25,'Начисление очков NEW'!$G$4:$H$69,2,FALSE),0)</f>
        <v>0</v>
      </c>
      <c r="BG25" s="6" t="s">
        <v>119</v>
      </c>
      <c r="BH25" s="59">
        <f>IFERROR(VLOOKUP(BG25,'Начисление очков NEW'!$V$4:$W$69,2,FALSE),0)</f>
        <v>0</v>
      </c>
      <c r="BI25" s="57" t="s">
        <v>119</v>
      </c>
      <c r="BJ25" s="58">
        <f>IFERROR(VLOOKUP(BI25,'Начисление очков NEW'!$V$4:$W$69,2,FALSE),0)</f>
        <v>0</v>
      </c>
      <c r="BK25" s="45">
        <v>17</v>
      </c>
      <c r="BL25" s="45">
        <v>-1</v>
      </c>
      <c r="BM25" s="45">
        <v>3.5</v>
      </c>
      <c r="BN25" s="74">
        <v>0</v>
      </c>
      <c r="BO25" s="75">
        <v>657</v>
      </c>
      <c r="BP25" s="75">
        <v>-5</v>
      </c>
      <c r="BQ25" s="96">
        <v>5</v>
      </c>
      <c r="BR25" s="97">
        <v>131.4</v>
      </c>
      <c r="BS25" s="75">
        <v>657</v>
      </c>
      <c r="BT25" s="50">
        <v>1</v>
      </c>
      <c r="BU25" s="50">
        <f>VLOOKUP(BT25,'Начисление очков NEW'!$V$4:$W$68,2,FALSE)</f>
        <v>130</v>
      </c>
    </row>
    <row r="26" spans="2:79" s="2" customFormat="1" ht="15" customHeight="1" x14ac:dyDescent="0.3">
      <c r="B26" s="89" t="s">
        <v>97</v>
      </c>
      <c r="C26" s="90">
        <f>C25+1</f>
        <v>18</v>
      </c>
      <c r="D26" s="83" t="str">
        <f>IF(BK26=0," ",IF(BK26-C26=0," ",BK26-C26))</f>
        <v xml:space="preserve"> </v>
      </c>
      <c r="E26" s="103">
        <v>3</v>
      </c>
      <c r="F26" s="107">
        <f>E26-BM26</f>
        <v>0</v>
      </c>
      <c r="G26" s="91">
        <f>N26+P26+R26+T26+V26+X26+Z26+AB26+AD26+AF26+AH26+AJ26+AL26+AN26+AP26+AR26+AT26+AV26+AX26+AZ26+BB26+BD26+BF26+BH26+BJ26</f>
        <v>525</v>
      </c>
      <c r="H26" s="84">
        <f>G26-BO26</f>
        <v>-80</v>
      </c>
      <c r="I26" s="92">
        <f>ROUNDUP(COUNTIF(M26:BJ26,"&gt; 0")/2,0)</f>
        <v>6</v>
      </c>
      <c r="J26" s="93">
        <f>IF(G26=0, "", G26/I26)</f>
        <v>87.5</v>
      </c>
      <c r="K26" s="100">
        <f>SUMPRODUCT(LARGE((N26,P26,R26,T26,V26,X26,Z26,AB26,AD26,AF26,AH26,AJ26,AL26,AN26,AP26,AR26,AT26,AV26,AX26,AZ26,BB26,BD26,BF26,BH26,BJ26),{1,2,3,4,5,6,7,8}))</f>
        <v>525</v>
      </c>
      <c r="L26" s="101">
        <f>K26-BS26</f>
        <v>-80</v>
      </c>
      <c r="M26" s="57" t="s">
        <v>119</v>
      </c>
      <c r="N26" s="58">
        <f>IFERROR(VLOOKUP(M26,'Начисление очков NEW'!$V$4:$W$69,2,FALSE),0)</f>
        <v>0</v>
      </c>
      <c r="O26" s="48">
        <v>16</v>
      </c>
      <c r="P26" s="48">
        <f>IFERROR(VLOOKUP(O26,'Начисление очков NEW'!$G$4:$H$69,2,FALSE),0)</f>
        <v>55</v>
      </c>
      <c r="Q26" s="57" t="s">
        <v>119</v>
      </c>
      <c r="R26" s="58">
        <f>IFERROR(VLOOKUP(Q26,'Начисление очков NEW'!$AF$4:$AG$69,2,FALSE),0)</f>
        <v>0</v>
      </c>
      <c r="S26" s="6">
        <v>10</v>
      </c>
      <c r="T26" s="59">
        <f>IFERROR(VLOOKUP(S26,'Начисление очков NEW'!$L$4:$M$69,2,FALSE),0)</f>
        <v>45</v>
      </c>
      <c r="U26" s="57" t="s">
        <v>119</v>
      </c>
      <c r="V26" s="58">
        <f>IFERROR(VLOOKUP(U26,'Начисление очков NEW'!$AF$4:$AG$69,2,FALSE),0)</f>
        <v>0</v>
      </c>
      <c r="W26" s="6">
        <v>7</v>
      </c>
      <c r="X26" s="59">
        <f>IFERROR(VLOOKUP(W26,'Начисление очков NEW'!$B$4:$C$69,2,FALSE),0)</f>
        <v>200</v>
      </c>
      <c r="Y26" s="6" t="s">
        <v>119</v>
      </c>
      <c r="Z26" s="59">
        <f>IFERROR(VLOOKUP(Y26,'Начисление очков NEW'!$V$4:$W$69,2,FALSE),0)</f>
        <v>0</v>
      </c>
      <c r="AA26" s="57">
        <v>16</v>
      </c>
      <c r="AB26" s="58">
        <f>IFERROR(VLOOKUP(AA26,'Начисление очков NEW'!$G$4:$H$69,2,FALSE),0)</f>
        <v>55</v>
      </c>
      <c r="AC26" s="6" t="s">
        <v>119</v>
      </c>
      <c r="AD26" s="59">
        <f>IFERROR(VLOOKUP(AC26,'Начисление очков NEW'!$V$4:$W$69,2,FALSE),0)</f>
        <v>0</v>
      </c>
      <c r="AE26" s="57" t="s">
        <v>119</v>
      </c>
      <c r="AF26" s="58">
        <f>IFERROR(VLOOKUP(AE26,'Начисление очков NEW'!$B$4:$C$69,2,FALSE),0)</f>
        <v>0</v>
      </c>
      <c r="AG26" s="57">
        <v>5</v>
      </c>
      <c r="AH26" s="58">
        <f>IFERROR(VLOOKUP(AG26,'Начисление очков NEW'!$V$4:$W$69,2,FALSE),0)</f>
        <v>40</v>
      </c>
      <c r="AI26" s="57" t="s">
        <v>119</v>
      </c>
      <c r="AJ26" s="58">
        <f>IFERROR(VLOOKUP(AI26,'Начисление очков NEW'!$AF$4:$AG$69,2,FALSE),0)</f>
        <v>0</v>
      </c>
      <c r="AK26" s="6" t="s">
        <v>119</v>
      </c>
      <c r="AL26" s="59">
        <f>IFERROR(VLOOKUP(AK26,'Начисление очков NEW'!$V$4:$W$69,2,FALSE),0)</f>
        <v>0</v>
      </c>
      <c r="AM26" s="57" t="s">
        <v>119</v>
      </c>
      <c r="AN26" s="58">
        <f>IFERROR(VLOOKUP(AM26,'Начисление очков NEW'!$B$4:$C$69,2,FALSE),0)</f>
        <v>0</v>
      </c>
      <c r="AO26" s="6" t="s">
        <v>119</v>
      </c>
      <c r="AP26" s="59">
        <f>IFERROR(VLOOKUP(AO26,'Начисление очков NEW'!$V$4:$W$69,2,FALSE),0)</f>
        <v>0</v>
      </c>
      <c r="AQ26" s="57" t="s">
        <v>119</v>
      </c>
      <c r="AR26" s="58">
        <f>IFERROR(VLOOKUP(AQ26,'Начисление очков NEW'!$G$4:$H$69,2,FALSE),0)</f>
        <v>0</v>
      </c>
      <c r="AS26" s="57" t="s">
        <v>119</v>
      </c>
      <c r="AT26" s="58">
        <f>IFERROR(VLOOKUP(AS26,'Начисление очков NEW'!$AF$4:$AG$69,2,FALSE),0)</f>
        <v>0</v>
      </c>
      <c r="AU26" s="6" t="s">
        <v>119</v>
      </c>
      <c r="AV26" s="59">
        <f>IFERROR(VLOOKUP(AU26,'Начисление очков NEW'!$G$4:$H$69,2,FALSE),0)</f>
        <v>0</v>
      </c>
      <c r="AW26" s="6" t="s">
        <v>119</v>
      </c>
      <c r="AX26" s="59">
        <f>IFERROR(VLOOKUP(AW26,'Начисление очков NEW'!$AF$4:$AG$69,2,FALSE),0)</f>
        <v>0</v>
      </c>
      <c r="AY26" s="57" t="s">
        <v>119</v>
      </c>
      <c r="AZ26" s="58">
        <f>IFERROR(VLOOKUP(AY26,'Начисление очков NEW'!$V$4:$W$69,2,FALSE),0)</f>
        <v>0</v>
      </c>
      <c r="BA26" s="57" t="s">
        <v>119</v>
      </c>
      <c r="BB26" s="58">
        <f>IFERROR(VLOOKUP(BA26,'Начисление очков NEW'!$B$4:$C$69,2,FALSE),0)</f>
        <v>0</v>
      </c>
      <c r="BC26" s="57" t="s">
        <v>119</v>
      </c>
      <c r="BD26" s="58">
        <f>IFERROR(VLOOKUP(BC26,'Начисление очков NEW'!$V$4:$W$69,2,FALSE),0)</f>
        <v>0</v>
      </c>
      <c r="BE26" s="6" t="s">
        <v>119</v>
      </c>
      <c r="BF26" s="59">
        <f>IFERROR(VLOOKUP(BE26,'Начисление очков NEW'!$G$4:$H$69,2,FALSE),0)</f>
        <v>0</v>
      </c>
      <c r="BG26" s="6" t="s">
        <v>119</v>
      </c>
      <c r="BH26" s="59">
        <f>IFERROR(VLOOKUP(BG26,'Начисление очков NEW'!$V$4:$W$69,2,FALSE),0)</f>
        <v>0</v>
      </c>
      <c r="BI26" s="57">
        <v>1</v>
      </c>
      <c r="BJ26" s="58">
        <f>IFERROR(VLOOKUP(BI26,'Начисление очков NEW'!$V$4:$W$69,2,FALSE),0)</f>
        <v>130</v>
      </c>
      <c r="BK26" s="45">
        <v>18</v>
      </c>
      <c r="BL26" s="45" t="s">
        <v>221</v>
      </c>
      <c r="BM26" s="45">
        <v>3</v>
      </c>
      <c r="BN26" s="74">
        <v>0</v>
      </c>
      <c r="BO26" s="76">
        <v>605</v>
      </c>
      <c r="BP26" s="76">
        <v>55</v>
      </c>
      <c r="BQ26" s="96">
        <v>7</v>
      </c>
      <c r="BR26" s="97">
        <v>86.428571428571431</v>
      </c>
      <c r="BS26" s="76">
        <v>605</v>
      </c>
      <c r="BT26" s="50">
        <v>2</v>
      </c>
      <c r="BU26" s="50">
        <f>VLOOKUP(BT26,'Начисление очков NEW'!$V$4:$W$68,2,FALSE)</f>
        <v>80</v>
      </c>
      <c r="BV26" s="1"/>
      <c r="BW26" s="1"/>
      <c r="BX26" s="1"/>
    </row>
    <row r="27" spans="2:79" s="2" customFormat="1" ht="15" customHeight="1" x14ac:dyDescent="0.3">
      <c r="B27" s="89" t="s">
        <v>26</v>
      </c>
      <c r="C27" s="90">
        <f>C26+1</f>
        <v>19</v>
      </c>
      <c r="D27" s="83" t="str">
        <f>IF(BK27=0," ",IF(BK27-C27=0," ",BK27-C27))</f>
        <v xml:space="preserve"> </v>
      </c>
      <c r="E27" s="103">
        <v>4</v>
      </c>
      <c r="F27" s="107">
        <f>E27-BM27</f>
        <v>0</v>
      </c>
      <c r="G27" s="91">
        <f>N27+P27+R27+T27+V27+X27+Z27+AB27+AD27+AF27+AH27+AJ27+AL27+AN27+AP27+AR27+AT27+AV27+AX27+AZ27+BB27+BD27+BF27+BH27+BJ27</f>
        <v>515</v>
      </c>
      <c r="H27" s="84">
        <f>G27-BO27</f>
        <v>0</v>
      </c>
      <c r="I27" s="92">
        <f>ROUNDUP(COUNTIF(M27:BJ27,"&gt; 0")/2,0)</f>
        <v>6</v>
      </c>
      <c r="J27" s="93">
        <f>IF(G27=0, "", G27/I27)</f>
        <v>85.833333333333329</v>
      </c>
      <c r="K27" s="100">
        <f>SUMPRODUCT(LARGE((N27,P27,R27,T27,V27,X27,Z27,AB27,AD27,AF27,AH27,AJ27,AL27,AN27,AP27,AR27,AT27,AV27,AX27,AZ27,BB27,BD27,BF27,BH27,BJ27),{1,2,3,4,5,6,7,8}))</f>
        <v>515</v>
      </c>
      <c r="L27" s="101">
        <f>K27-BS27</f>
        <v>0</v>
      </c>
      <c r="M27" s="57" t="s">
        <v>119</v>
      </c>
      <c r="N27" s="58">
        <f>IFERROR(VLOOKUP(M27,'Начисление очков NEW'!$V$4:$W$69,2,FALSE),0)</f>
        <v>0</v>
      </c>
      <c r="O27" s="48">
        <v>6</v>
      </c>
      <c r="P27" s="48">
        <f>IFERROR(VLOOKUP(O27,'Начисление очков NEW'!$G$4:$H$69,2,FALSE),0)</f>
        <v>130</v>
      </c>
      <c r="Q27" s="57" t="s">
        <v>119</v>
      </c>
      <c r="R27" s="58">
        <f>IFERROR(VLOOKUP(Q27,'Начисление очков NEW'!$AF$4:$AG$69,2,FALSE),0)</f>
        <v>0</v>
      </c>
      <c r="S27" s="6" t="s">
        <v>119</v>
      </c>
      <c r="T27" s="59">
        <f>IFERROR(VLOOKUP(S27,'Начисление очков NEW'!$L$4:$M$69,2,FALSE),0)</f>
        <v>0</v>
      </c>
      <c r="U27" s="57" t="s">
        <v>119</v>
      </c>
      <c r="V27" s="58">
        <f>IFERROR(VLOOKUP(U27,'Начисление очков NEW'!$AF$4:$AG$69,2,FALSE),0)</f>
        <v>0</v>
      </c>
      <c r="W27" s="6">
        <v>9</v>
      </c>
      <c r="X27" s="59">
        <f>IFERROR(VLOOKUP(W27,'Начисление очков NEW'!$B$4:$C$69,2,FALSE),0)</f>
        <v>145</v>
      </c>
      <c r="Y27" s="6" t="s">
        <v>119</v>
      </c>
      <c r="Z27" s="59">
        <f>IFERROR(VLOOKUP(Y27,'Начисление очков NEW'!$V$4:$W$69,2,FALSE),0)</f>
        <v>0</v>
      </c>
      <c r="AA27" s="57" t="s">
        <v>119</v>
      </c>
      <c r="AB27" s="58">
        <f>IFERROR(VLOOKUP(AA27,'Начисление очков NEW'!$G$4:$H$69,2,FALSE),0)</f>
        <v>0</v>
      </c>
      <c r="AC27" s="6" t="s">
        <v>119</v>
      </c>
      <c r="AD27" s="59">
        <f>IFERROR(VLOOKUP(AC27,'Начисление очков NEW'!$V$4:$W$69,2,FALSE),0)</f>
        <v>0</v>
      </c>
      <c r="AE27" s="57" t="s">
        <v>119</v>
      </c>
      <c r="AF27" s="58">
        <f>IFERROR(VLOOKUP(AE27,'Начисление очков NEW'!$B$4:$C$69,2,FALSE),0)</f>
        <v>0</v>
      </c>
      <c r="AG27" s="57" t="s">
        <v>119</v>
      </c>
      <c r="AH27" s="58">
        <f>IFERROR(VLOOKUP(AG27,'Начисление очков NEW'!$V$4:$W$69,2,FALSE),0)</f>
        <v>0</v>
      </c>
      <c r="AI27" s="57" t="s">
        <v>119</v>
      </c>
      <c r="AJ27" s="58">
        <f>IFERROR(VLOOKUP(AI27,'Начисление очков NEW'!$AF$4:$AG$69,2,FALSE),0)</f>
        <v>0</v>
      </c>
      <c r="AK27" s="6" t="s">
        <v>119</v>
      </c>
      <c r="AL27" s="59">
        <f>IFERROR(VLOOKUP(AK27,'Начисление очков NEW'!$V$4:$W$69,2,FALSE),0)</f>
        <v>0</v>
      </c>
      <c r="AM27" s="57">
        <v>32</v>
      </c>
      <c r="AN27" s="58">
        <f>IFERROR(VLOOKUP(AM27,'Начисление очков NEW'!$B$4:$C$69,2,FALSE),0)</f>
        <v>30</v>
      </c>
      <c r="AO27" s="6" t="s">
        <v>119</v>
      </c>
      <c r="AP27" s="59">
        <f>IFERROR(VLOOKUP(AO27,'Начисление очков NEW'!$V$4:$W$69,2,FALSE),0)</f>
        <v>0</v>
      </c>
      <c r="AQ27" s="57">
        <v>12</v>
      </c>
      <c r="AR27" s="58">
        <f>IFERROR(VLOOKUP(AQ27,'Начисление очков NEW'!$G$4:$H$69,2,FALSE),0)</f>
        <v>65</v>
      </c>
      <c r="AS27" s="57" t="s">
        <v>119</v>
      </c>
      <c r="AT27" s="58">
        <f>IFERROR(VLOOKUP(AS27,'Начисление очков NEW'!$AF$4:$AG$69,2,FALSE),0)</f>
        <v>0</v>
      </c>
      <c r="AU27" s="6">
        <v>16</v>
      </c>
      <c r="AV27" s="59">
        <f>IFERROR(VLOOKUP(AU27,'Начисление очков NEW'!$G$4:$H$69,2,FALSE),0)</f>
        <v>55</v>
      </c>
      <c r="AW27" s="6" t="s">
        <v>119</v>
      </c>
      <c r="AX27" s="59">
        <f>IFERROR(VLOOKUP(AW27,'Начисление очков NEW'!$AF$4:$AG$69,2,FALSE),0)</f>
        <v>0</v>
      </c>
      <c r="AY27" s="57" t="s">
        <v>119</v>
      </c>
      <c r="AZ27" s="58">
        <f>IFERROR(VLOOKUP(AY27,'Начисление очков NEW'!$V$4:$W$69,2,FALSE),0)</f>
        <v>0</v>
      </c>
      <c r="BA27" s="57">
        <v>16</v>
      </c>
      <c r="BB27" s="58">
        <f>IFERROR(VLOOKUP(BA27,'Начисление очков NEW'!$B$4:$C$69,2,FALSE),0)</f>
        <v>90</v>
      </c>
      <c r="BC27" s="57" t="s">
        <v>119</v>
      </c>
      <c r="BD27" s="58">
        <f>IFERROR(VLOOKUP(BC27,'Начисление очков NEW'!$V$4:$W$69,2,FALSE),0)</f>
        <v>0</v>
      </c>
      <c r="BE27" s="6" t="s">
        <v>119</v>
      </c>
      <c r="BF27" s="59">
        <f>IFERROR(VLOOKUP(BE27,'Начисление очков NEW'!$G$4:$H$69,2,FALSE),0)</f>
        <v>0</v>
      </c>
      <c r="BG27" s="6" t="s">
        <v>119</v>
      </c>
      <c r="BH27" s="59">
        <f>IFERROR(VLOOKUP(BG27,'Начисление очков NEW'!$V$4:$W$69,2,FALSE),0)</f>
        <v>0</v>
      </c>
      <c r="BI27" s="57" t="s">
        <v>119</v>
      </c>
      <c r="BJ27" s="58">
        <f>IFERROR(VLOOKUP(BI27,'Начисление очков NEW'!$V$4:$W$69,2,FALSE),0)</f>
        <v>0</v>
      </c>
      <c r="BK27" s="45">
        <v>19</v>
      </c>
      <c r="BL27" s="45">
        <v>5</v>
      </c>
      <c r="BM27" s="45">
        <v>4</v>
      </c>
      <c r="BN27" s="74">
        <v>0</v>
      </c>
      <c r="BO27" s="76">
        <v>515</v>
      </c>
      <c r="BP27" s="76">
        <v>130</v>
      </c>
      <c r="BQ27" s="96">
        <v>6</v>
      </c>
      <c r="BR27" s="97">
        <v>85.833333333333329</v>
      </c>
      <c r="BS27" s="76">
        <v>515</v>
      </c>
      <c r="BT27" s="50"/>
      <c r="BU27" s="50">
        <f>VLOOKUP(BT27,'Начисление очков NEW'!$V$4:$W$68,2,FALSE)</f>
        <v>0</v>
      </c>
      <c r="BV27" s="1"/>
      <c r="BW27" s="1"/>
      <c r="BX27" s="1"/>
      <c r="BY27" s="1"/>
    </row>
    <row r="28" spans="2:79" s="2" customFormat="1" ht="15" customHeight="1" x14ac:dyDescent="0.3">
      <c r="B28" s="89" t="s">
        <v>79</v>
      </c>
      <c r="C28" s="90">
        <f>C27+1</f>
        <v>20</v>
      </c>
      <c r="D28" s="83">
        <f>IF(BK28=0," ",IF(BK28-C28=0," ",BK28-C28))</f>
        <v>1</v>
      </c>
      <c r="E28" s="103">
        <v>3.5</v>
      </c>
      <c r="F28" s="107">
        <f>E28-BM28</f>
        <v>0</v>
      </c>
      <c r="G28" s="91">
        <f>N28+P28+R28+T28+V28+X28+Z28+AB28+AD28+AF28+AH28+AJ28+AL28+AN28+AP28+AR28+AT28+AV28+AX28+AZ28+BB28+BD28+BF28+BH28+BJ28</f>
        <v>448</v>
      </c>
      <c r="H28" s="84">
        <f>G28-BO28</f>
        <v>0</v>
      </c>
      <c r="I28" s="92">
        <f>ROUNDUP(COUNTIF(M28:BJ28,"&gt; 0")/2,0)</f>
        <v>6</v>
      </c>
      <c r="J28" s="93">
        <f>IF(G28=0, "", G28/I28)</f>
        <v>74.666666666666671</v>
      </c>
      <c r="K28" s="100">
        <f>SUMPRODUCT(LARGE((N28,P28,R28,T28,V28,X28,Z28,AB28,AD28,AF28,AH28,AJ28,AL28,AN28,AP28,AR28,AT28,AV28,AX28,AZ28,BB28,BD28,BF28,BH28,BJ28),{1,2,3,4,5,6,7,8}))</f>
        <v>448</v>
      </c>
      <c r="L28" s="101">
        <f>K28-BS28</f>
        <v>0</v>
      </c>
      <c r="M28" s="57" t="s">
        <v>119</v>
      </c>
      <c r="N28" s="58">
        <f>IFERROR(VLOOKUP(M28,'Начисление очков NEW'!$V$4:$W$69,2,FALSE),0)</f>
        <v>0</v>
      </c>
      <c r="O28" s="48">
        <v>18</v>
      </c>
      <c r="P28" s="48">
        <f>IFERROR(VLOOKUP(O28,'Начисление очков NEW'!$G$4:$H$69,2,FALSE),0)</f>
        <v>38</v>
      </c>
      <c r="Q28" s="57" t="s">
        <v>119</v>
      </c>
      <c r="R28" s="58">
        <f>IFERROR(VLOOKUP(Q28,'Начисление очков NEW'!$AF$4:$AG$69,2,FALSE),0)</f>
        <v>0</v>
      </c>
      <c r="S28" s="6">
        <v>8</v>
      </c>
      <c r="T28" s="59">
        <f>IFERROR(VLOOKUP(S28,'Начисление очков NEW'!$L$4:$M$69,2,FALSE),0)</f>
        <v>65</v>
      </c>
      <c r="U28" s="57" t="s">
        <v>119</v>
      </c>
      <c r="V28" s="58">
        <f>IFERROR(VLOOKUP(U28,'Начисление очков NEW'!$AF$4:$AG$69,2,FALSE),0)</f>
        <v>0</v>
      </c>
      <c r="W28" s="6" t="s">
        <v>119</v>
      </c>
      <c r="X28" s="59">
        <f>IFERROR(VLOOKUP(W28,'Начисление очков NEW'!$B$4:$C$69,2,FALSE),0)</f>
        <v>0</v>
      </c>
      <c r="Y28" s="6" t="s">
        <v>119</v>
      </c>
      <c r="Z28" s="59">
        <f>IFERROR(VLOOKUP(Y28,'Начисление очков NEW'!$V$4:$W$69,2,FALSE),0)</f>
        <v>0</v>
      </c>
      <c r="AA28" s="57">
        <v>16</v>
      </c>
      <c r="AB28" s="58">
        <f>IFERROR(VLOOKUP(AA28,'Начисление очков NEW'!$G$4:$H$69,2,FALSE),0)</f>
        <v>55</v>
      </c>
      <c r="AC28" s="6" t="s">
        <v>119</v>
      </c>
      <c r="AD28" s="59">
        <f>IFERROR(VLOOKUP(AC28,'Начисление очков NEW'!$V$4:$W$69,2,FALSE),0)</f>
        <v>0</v>
      </c>
      <c r="AE28" s="57" t="s">
        <v>119</v>
      </c>
      <c r="AF28" s="58">
        <f>IFERROR(VLOOKUP(AE28,'Начисление очков NEW'!$B$4:$C$69,2,FALSE),0)</f>
        <v>0</v>
      </c>
      <c r="AG28" s="57">
        <v>1</v>
      </c>
      <c r="AH28" s="58">
        <f>IFERROR(VLOOKUP(AG28,'Начисление очков NEW'!$V$4:$W$69,2,FALSE),0)</f>
        <v>130</v>
      </c>
      <c r="AI28" s="57" t="s">
        <v>119</v>
      </c>
      <c r="AJ28" s="58">
        <f>IFERROR(VLOOKUP(AI28,'Начисление очков NEW'!$AF$4:$AG$69,2,FALSE),0)</f>
        <v>0</v>
      </c>
      <c r="AK28" s="6">
        <v>1</v>
      </c>
      <c r="AL28" s="59">
        <f>IFERROR(VLOOKUP(AK28,'Начисление очков NEW'!$V$4:$W$69,2,FALSE),0)</f>
        <v>130</v>
      </c>
      <c r="AM28" s="57" t="s">
        <v>119</v>
      </c>
      <c r="AN28" s="58">
        <f>IFERROR(VLOOKUP(AM28,'Начисление очков NEW'!$B$4:$C$69,2,FALSE),0)</f>
        <v>0</v>
      </c>
      <c r="AO28" s="6" t="s">
        <v>119</v>
      </c>
      <c r="AP28" s="59">
        <f>IFERROR(VLOOKUP(AO28,'Начисление очков NEW'!$V$4:$W$69,2,FALSE),0)</f>
        <v>0</v>
      </c>
      <c r="AQ28" s="57" t="s">
        <v>119</v>
      </c>
      <c r="AR28" s="58">
        <f>IFERROR(VLOOKUP(AQ28,'Начисление очков NEW'!$G$4:$H$69,2,FALSE),0)</f>
        <v>0</v>
      </c>
      <c r="AS28" s="57" t="s">
        <v>119</v>
      </c>
      <c r="AT28" s="58">
        <f>IFERROR(VLOOKUP(AS28,'Начисление очков NEW'!$AF$4:$AG$69,2,FALSE),0)</f>
        <v>0</v>
      </c>
      <c r="AU28" s="6" t="s">
        <v>119</v>
      </c>
      <c r="AV28" s="59">
        <f>IFERROR(VLOOKUP(AU28,'Начисление очков NEW'!$G$4:$H$69,2,FALSE),0)</f>
        <v>0</v>
      </c>
      <c r="AW28" s="6" t="s">
        <v>119</v>
      </c>
      <c r="AX28" s="59">
        <f>IFERROR(VLOOKUP(AW28,'Начисление очков NEW'!$AF$4:$AG$69,2,FALSE),0)</f>
        <v>0</v>
      </c>
      <c r="AY28" s="57" t="s">
        <v>119</v>
      </c>
      <c r="AZ28" s="58">
        <f>IFERROR(VLOOKUP(AY28,'Начисление очков NEW'!$V$4:$W$69,2,FALSE),0)</f>
        <v>0</v>
      </c>
      <c r="BA28" s="57">
        <v>30</v>
      </c>
      <c r="BB28" s="58">
        <f>IFERROR(VLOOKUP(BA28,'Начисление очков NEW'!$B$4:$C$69,2,FALSE),0)</f>
        <v>30</v>
      </c>
      <c r="BC28" s="57" t="s">
        <v>119</v>
      </c>
      <c r="BD28" s="58">
        <f>IFERROR(VLOOKUP(BC28,'Начисление очков NEW'!$V$4:$W$69,2,FALSE),0)</f>
        <v>0</v>
      </c>
      <c r="BE28" s="6" t="s">
        <v>119</v>
      </c>
      <c r="BF28" s="59">
        <f>IFERROR(VLOOKUP(BE28,'Начисление очков NEW'!$G$4:$H$69,2,FALSE),0)</f>
        <v>0</v>
      </c>
      <c r="BG28" s="6" t="s">
        <v>119</v>
      </c>
      <c r="BH28" s="59">
        <f>IFERROR(VLOOKUP(BG28,'Начисление очков NEW'!$V$4:$W$69,2,FALSE),0)</f>
        <v>0</v>
      </c>
      <c r="BI28" s="57" t="s">
        <v>119</v>
      </c>
      <c r="BJ28" s="58">
        <f>IFERROR(VLOOKUP(BI28,'Начисление очков NEW'!$V$4:$W$69,2,FALSE),0)</f>
        <v>0</v>
      </c>
      <c r="BK28" s="45">
        <v>21</v>
      </c>
      <c r="BL28" s="45">
        <v>1</v>
      </c>
      <c r="BM28" s="45">
        <v>3.5</v>
      </c>
      <c r="BN28" s="74">
        <v>0</v>
      </c>
      <c r="BO28" s="76">
        <v>448</v>
      </c>
      <c r="BP28" s="76">
        <v>38</v>
      </c>
      <c r="BQ28" s="96">
        <v>6</v>
      </c>
      <c r="BR28" s="97">
        <v>74.666666666666671</v>
      </c>
      <c r="BS28" s="76">
        <v>448</v>
      </c>
      <c r="BT28" s="50"/>
      <c r="BU28" s="50">
        <f>VLOOKUP(BT28,'Начисление очков NEW'!$V$4:$W$68,2,FALSE)</f>
        <v>0</v>
      </c>
    </row>
    <row r="29" spans="2:79" s="2" customFormat="1" ht="15" customHeight="1" x14ac:dyDescent="0.3">
      <c r="B29" s="89" t="s">
        <v>193</v>
      </c>
      <c r="C29" s="90">
        <f>C28+1</f>
        <v>21</v>
      </c>
      <c r="D29" s="83">
        <f>IF(BK29=0," ",IF(BK29-C29=0," ",BK29-C29))</f>
        <v>1</v>
      </c>
      <c r="E29" s="103">
        <v>3.5</v>
      </c>
      <c r="F29" s="107">
        <f>E29-BM29</f>
        <v>0</v>
      </c>
      <c r="G29" s="91">
        <f>N29+P29+R29+T29+V29+X29+Z29+AB29+AD29+AF29+AH29+AJ29+AL29+AN29+AP29+AR29+AT29+AV29+AX29+AZ29+BB29+BD29+BF29+BH29+BJ29</f>
        <v>430</v>
      </c>
      <c r="H29" s="84">
        <f>G29-BO29</f>
        <v>0</v>
      </c>
      <c r="I29" s="92">
        <f>ROUNDUP(COUNTIF(M29:BJ29,"&gt; 0")/2,0)</f>
        <v>12</v>
      </c>
      <c r="J29" s="93">
        <f>IF(G29=0, "", G29/I29)</f>
        <v>35.833333333333336</v>
      </c>
      <c r="K29" s="100">
        <f>SUMPRODUCT(LARGE((N29,P29,R29,T29,V29,X29,Z29,AB29,AD29,AF29,AH29,AJ29,AL29,AN29,AP29,AR29,AT29,AV29,AX29,AZ29,BB29,BD29,BF29,BH29,BJ29),{1,2,3,4,5,6,7,8}))</f>
        <v>379</v>
      </c>
      <c r="L29" s="101">
        <f>K29-BS29</f>
        <v>0</v>
      </c>
      <c r="M29" s="57" t="s">
        <v>119</v>
      </c>
      <c r="N29" s="58">
        <f>IFERROR(VLOOKUP(M29,'Начисление очков NEW'!$V$4:$W$69,2,FALSE),0)</f>
        <v>0</v>
      </c>
      <c r="O29" s="48">
        <v>32</v>
      </c>
      <c r="P29" s="48">
        <f>IFERROR(VLOOKUP(O29,'Начисление очков NEW'!$G$4:$H$69,2,FALSE),0)</f>
        <v>18</v>
      </c>
      <c r="Q29" s="57" t="s">
        <v>119</v>
      </c>
      <c r="R29" s="58">
        <f>IFERROR(VLOOKUP(Q29,'Начисление очков NEW'!$AF$4:$AG$69,2,FALSE),0)</f>
        <v>0</v>
      </c>
      <c r="S29" s="6">
        <v>12</v>
      </c>
      <c r="T29" s="59">
        <f>IFERROR(VLOOKUP(S29,'Начисление очков NEW'!$L$4:$M$69,2,FALSE),0)</f>
        <v>40</v>
      </c>
      <c r="U29" s="57" t="s">
        <v>119</v>
      </c>
      <c r="V29" s="58">
        <f>IFERROR(VLOOKUP(U29,'Начисление очков NEW'!$AF$4:$AG$69,2,FALSE),0)</f>
        <v>0</v>
      </c>
      <c r="W29" s="6" t="s">
        <v>119</v>
      </c>
      <c r="X29" s="59">
        <f>IFERROR(VLOOKUP(W29,'Начисление очков NEW'!$B$4:$C$69,2,FALSE),0)</f>
        <v>0</v>
      </c>
      <c r="Y29" s="6" t="s">
        <v>119</v>
      </c>
      <c r="Z29" s="59">
        <f>IFERROR(VLOOKUP(Y29,'Начисление очков NEW'!$V$4:$W$69,2,FALSE),0)</f>
        <v>0</v>
      </c>
      <c r="AA29" s="57">
        <v>24</v>
      </c>
      <c r="AB29" s="58">
        <f>IFERROR(VLOOKUP(AA29,'Начисление очков NEW'!$G$4:$H$69,2,FALSE),0)</f>
        <v>21</v>
      </c>
      <c r="AC29" s="6">
        <v>16</v>
      </c>
      <c r="AD29" s="59">
        <f>IFERROR(VLOOKUP(AC29,'Начисление очков NEW'!$V$4:$W$69,2,FALSE),0)</f>
        <v>11</v>
      </c>
      <c r="AE29" s="57" t="s">
        <v>119</v>
      </c>
      <c r="AF29" s="58">
        <f>IFERROR(VLOOKUP(AE29,'Начисление очков NEW'!$B$4:$C$69,2,FALSE),0)</f>
        <v>0</v>
      </c>
      <c r="AG29" s="57">
        <v>13</v>
      </c>
      <c r="AH29" s="58">
        <f>IFERROR(VLOOKUP(AG29,'Начисление очков NEW'!$V$4:$W$69,2,FALSE),0)</f>
        <v>14</v>
      </c>
      <c r="AI29" s="57" t="s">
        <v>119</v>
      </c>
      <c r="AJ29" s="58">
        <f>IFERROR(VLOOKUP(AI29,'Начисление очков NEW'!$AF$4:$AG$69,2,FALSE),0)</f>
        <v>0</v>
      </c>
      <c r="AK29" s="6">
        <v>8</v>
      </c>
      <c r="AL29" s="59">
        <f>IFERROR(VLOOKUP(AK29,'Начисление очков NEW'!$V$4:$W$69,2,FALSE),0)</f>
        <v>30</v>
      </c>
      <c r="AM29" s="57" t="s">
        <v>119</v>
      </c>
      <c r="AN29" s="58">
        <f>IFERROR(VLOOKUP(AM29,'Начисление очков NEW'!$B$4:$C$69,2,FALSE),0)</f>
        <v>0</v>
      </c>
      <c r="AO29" s="6">
        <v>10</v>
      </c>
      <c r="AP29" s="59">
        <f>IFERROR(VLOOKUP(AO29,'Начисление очков NEW'!$V$4:$W$69,2,FALSE),0)</f>
        <v>23</v>
      </c>
      <c r="AQ29" s="57">
        <v>16</v>
      </c>
      <c r="AR29" s="58">
        <f>IFERROR(VLOOKUP(AQ29,'Начисление очков NEW'!$G$4:$H$69,2,FALSE),0)</f>
        <v>55</v>
      </c>
      <c r="AS29" s="57" t="s">
        <v>119</v>
      </c>
      <c r="AT29" s="58">
        <f>IFERROR(VLOOKUP(AS29,'Начисление очков NEW'!$AF$4:$AG$69,2,FALSE),0)</f>
        <v>0</v>
      </c>
      <c r="AU29" s="6">
        <v>16</v>
      </c>
      <c r="AV29" s="59">
        <f>IFERROR(VLOOKUP(AU29,'Начисление очков NEW'!$G$4:$H$69,2,FALSE),0)</f>
        <v>55</v>
      </c>
      <c r="AW29" s="6" t="s">
        <v>119</v>
      </c>
      <c r="AX29" s="59">
        <f>IFERROR(VLOOKUP(AW29,'Начисление очков NEW'!$AF$4:$AG$69,2,FALSE),0)</f>
        <v>0</v>
      </c>
      <c r="AY29" s="57">
        <v>1</v>
      </c>
      <c r="AZ29" s="58">
        <f>IFERROR(VLOOKUP(AY29,'Начисление очков NEW'!$V$4:$W$69,2,FALSE),0)</f>
        <v>130</v>
      </c>
      <c r="BA29" s="57"/>
      <c r="BB29" s="58">
        <f>IFERROR(VLOOKUP(BA29,'Начисление очков NEW'!$B$4:$C$69,2,FALSE),0)</f>
        <v>0</v>
      </c>
      <c r="BC29" s="57">
        <v>9</v>
      </c>
      <c r="BD29" s="58">
        <f>IFERROR(VLOOKUP(BC29,'Начисление очков NEW'!$V$4:$W$69,2,FALSE),0)</f>
        <v>25</v>
      </c>
      <c r="BE29" s="6"/>
      <c r="BF29" s="59">
        <f>IFERROR(VLOOKUP(BE29,'Начисление очков NEW'!$G$4:$H$69,2,FALSE),0)</f>
        <v>0</v>
      </c>
      <c r="BG29" s="6"/>
      <c r="BH29" s="59">
        <f>IFERROR(VLOOKUP(BG29,'Начисление очков NEW'!$V$4:$W$69,2,FALSE),0)</f>
        <v>0</v>
      </c>
      <c r="BI29" s="57">
        <v>18</v>
      </c>
      <c r="BJ29" s="58">
        <f>IFERROR(VLOOKUP(BI29,'Начисление очков NEW'!$V$4:$W$69,2,FALSE),0)</f>
        <v>8</v>
      </c>
      <c r="BK29" s="45">
        <v>22</v>
      </c>
      <c r="BL29" s="45">
        <v>-1</v>
      </c>
      <c r="BM29" s="45">
        <v>3.5</v>
      </c>
      <c r="BN29" s="74">
        <v>0</v>
      </c>
      <c r="BO29" s="76">
        <v>430</v>
      </c>
      <c r="BP29" s="76">
        <v>18</v>
      </c>
      <c r="BQ29" s="96">
        <v>12</v>
      </c>
      <c r="BR29" s="97">
        <v>35.833333333333336</v>
      </c>
      <c r="BS29" s="76">
        <v>379</v>
      </c>
      <c r="BT29" s="50"/>
      <c r="BU29" s="50">
        <f>VLOOKUP(BT29,'Начисление очков NEW'!$V$4:$W$68,2,FALSE)</f>
        <v>0</v>
      </c>
      <c r="BV29" s="1"/>
      <c r="BW29" s="1"/>
      <c r="BX29" s="1"/>
      <c r="BZ29" s="1"/>
      <c r="CA29" s="1"/>
    </row>
    <row r="30" spans="2:79" s="2" customFormat="1" ht="15" customHeight="1" x14ac:dyDescent="0.3">
      <c r="B30" s="89" t="s">
        <v>83</v>
      </c>
      <c r="C30" s="90">
        <f>C29+1</f>
        <v>22</v>
      </c>
      <c r="D30" s="83">
        <f>IF(BK30=0," ",IF(BK30-C30=0," ",BK30-C30))</f>
        <v>-2</v>
      </c>
      <c r="E30" s="103">
        <v>3.5</v>
      </c>
      <c r="F30" s="107">
        <f>E30-BM30</f>
        <v>0</v>
      </c>
      <c r="G30" s="91">
        <f>N30+P30+R30+T30+V30+X30+Z30+AB30+AD30+AF30+AH30+AJ30+AL30+AN30+AP30+AR30+AT30+AV30+AX30+AZ30+BB30+BD30+BF30+BH30+BJ30</f>
        <v>429</v>
      </c>
      <c r="H30" s="84">
        <f>G30-BO30</f>
        <v>-23</v>
      </c>
      <c r="I30" s="92">
        <f>ROUNDUP(COUNTIF(M30:BJ30,"&gt; 0")/2,0)</f>
        <v>7</v>
      </c>
      <c r="J30" s="93">
        <f>IF(G30=0, "", G30/I30)</f>
        <v>61.285714285714285</v>
      </c>
      <c r="K30" s="100">
        <f>SUMPRODUCT(LARGE((N30,P30,R30,T30,V30,X30,Z30,AB30,AD30,AF30,AH30,AJ30,AL30,AN30,AP30,AR30,AT30,AV30,AX30,AZ30,BB30,BD30,BF30,BH30,BJ30),{1,2,3,4,5,6,7,8}))</f>
        <v>429</v>
      </c>
      <c r="L30" s="101">
        <f>K30-BS30</f>
        <v>-23</v>
      </c>
      <c r="M30" s="57" t="s">
        <v>119</v>
      </c>
      <c r="N30" s="58">
        <f>IFERROR(VLOOKUP(M30,'Начисление очков NEW'!$V$4:$W$69,2,FALSE),0)</f>
        <v>0</v>
      </c>
      <c r="O30" s="48" t="s">
        <v>119</v>
      </c>
      <c r="P30" s="48">
        <f>IFERROR(VLOOKUP(O30,'Начисление очков NEW'!$G$4:$H$69,2,FALSE),0)</f>
        <v>0</v>
      </c>
      <c r="Q30" s="57" t="s">
        <v>119</v>
      </c>
      <c r="R30" s="58">
        <f>IFERROR(VLOOKUP(Q30,'Начисление очков NEW'!$AF$4:$AG$69,2,FALSE),0)</f>
        <v>0</v>
      </c>
      <c r="S30" s="6" t="s">
        <v>119</v>
      </c>
      <c r="T30" s="59">
        <f>IFERROR(VLOOKUP(S30,'Начисление очков NEW'!$L$4:$M$69,2,FALSE),0)</f>
        <v>0</v>
      </c>
      <c r="U30" s="57" t="s">
        <v>119</v>
      </c>
      <c r="V30" s="58">
        <f>IFERROR(VLOOKUP(U30,'Начисление очков NEW'!$AF$4:$AG$69,2,FALSE),0)</f>
        <v>0</v>
      </c>
      <c r="W30" s="6" t="s">
        <v>119</v>
      </c>
      <c r="X30" s="59">
        <f>IFERROR(VLOOKUP(W30,'Начисление очков NEW'!$B$4:$C$69,2,FALSE),0)</f>
        <v>0</v>
      </c>
      <c r="Y30" s="6" t="s">
        <v>119</v>
      </c>
      <c r="Z30" s="59">
        <f>IFERROR(VLOOKUP(Y30,'Начисление очков NEW'!$V$4:$W$69,2,FALSE),0)</f>
        <v>0</v>
      </c>
      <c r="AA30" s="57">
        <v>18</v>
      </c>
      <c r="AB30" s="58">
        <f>IFERROR(VLOOKUP(AA30,'Начисление очков NEW'!$G$4:$H$69,2,FALSE),0)</f>
        <v>38</v>
      </c>
      <c r="AC30" s="6" t="s">
        <v>119</v>
      </c>
      <c r="AD30" s="59">
        <f>IFERROR(VLOOKUP(AC30,'Начисление очков NEW'!$V$4:$W$69,2,FALSE),0)</f>
        <v>0</v>
      </c>
      <c r="AE30" s="57">
        <v>20</v>
      </c>
      <c r="AF30" s="58">
        <f>IFERROR(VLOOKUP(AE30,'Начисление очков NEW'!$B$4:$C$69,2,FALSE),0)</f>
        <v>40</v>
      </c>
      <c r="AG30" s="57" t="s">
        <v>119</v>
      </c>
      <c r="AH30" s="58">
        <f>IFERROR(VLOOKUP(AG30,'Начисление очков NEW'!$V$4:$W$69,2,FALSE),0)</f>
        <v>0</v>
      </c>
      <c r="AI30" s="57" t="s">
        <v>119</v>
      </c>
      <c r="AJ30" s="58">
        <f>IFERROR(VLOOKUP(AI30,'Начисление очков NEW'!$AF$4:$AG$69,2,FALSE),0)</f>
        <v>0</v>
      </c>
      <c r="AK30" s="6" t="s">
        <v>119</v>
      </c>
      <c r="AL30" s="59">
        <f>IFERROR(VLOOKUP(AK30,'Начисление очков NEW'!$V$4:$W$69,2,FALSE),0)</f>
        <v>0</v>
      </c>
      <c r="AM30" s="57">
        <v>8</v>
      </c>
      <c r="AN30" s="58">
        <f>IFERROR(VLOOKUP(AM30,'Начисление очков NEW'!$B$4:$C$69,2,FALSE),0)</f>
        <v>180</v>
      </c>
      <c r="AO30" s="6" t="s">
        <v>119</v>
      </c>
      <c r="AP30" s="59">
        <f>IFERROR(VLOOKUP(AO30,'Начисление очков NEW'!$V$4:$W$69,2,FALSE),0)</f>
        <v>0</v>
      </c>
      <c r="AQ30" s="57">
        <v>18</v>
      </c>
      <c r="AR30" s="58">
        <f>IFERROR(VLOOKUP(AQ30,'Начисление очков NEW'!$G$4:$H$69,2,FALSE),0)</f>
        <v>38</v>
      </c>
      <c r="AS30" s="57" t="s">
        <v>119</v>
      </c>
      <c r="AT30" s="58">
        <f>IFERROR(VLOOKUP(AS30,'Начисление очков NEW'!$AF$4:$AG$69,2,FALSE),0)</f>
        <v>0</v>
      </c>
      <c r="AU30" s="6">
        <v>18</v>
      </c>
      <c r="AV30" s="59">
        <f>IFERROR(VLOOKUP(AU30,'Начисление очков NEW'!$G$4:$H$69,2,FALSE),0)</f>
        <v>38</v>
      </c>
      <c r="AW30" s="6" t="s">
        <v>119</v>
      </c>
      <c r="AX30" s="59">
        <f>IFERROR(VLOOKUP(AW30,'Начисление очков NEW'!$AF$4:$AG$69,2,FALSE),0)</f>
        <v>0</v>
      </c>
      <c r="AY30" s="57" t="s">
        <v>119</v>
      </c>
      <c r="AZ30" s="58">
        <f>IFERROR(VLOOKUP(AY30,'Начисление очков NEW'!$V$4:$W$69,2,FALSE),0)</f>
        <v>0</v>
      </c>
      <c r="BA30" s="57">
        <v>20</v>
      </c>
      <c r="BB30" s="58">
        <f>IFERROR(VLOOKUP(BA30,'Начисление очков NEW'!$B$4:$C$69,2,FALSE),0)</f>
        <v>40</v>
      </c>
      <c r="BC30" s="57" t="s">
        <v>119</v>
      </c>
      <c r="BD30" s="58">
        <f>IFERROR(VLOOKUP(BC30,'Начисление очков NEW'!$V$4:$W$69,2,FALSE),0)</f>
        <v>0</v>
      </c>
      <c r="BE30" s="6">
        <v>16</v>
      </c>
      <c r="BF30" s="59">
        <f>IFERROR(VLOOKUP(BE30,'Начисление очков NEW'!$G$4:$H$69,2,FALSE),0)</f>
        <v>55</v>
      </c>
      <c r="BG30" s="6" t="s">
        <v>119</v>
      </c>
      <c r="BH30" s="59">
        <f>IFERROR(VLOOKUP(BG30,'Начисление очков NEW'!$V$4:$W$69,2,FALSE),0)</f>
        <v>0</v>
      </c>
      <c r="BI30" s="57" t="s">
        <v>119</v>
      </c>
      <c r="BJ30" s="58">
        <f>IFERROR(VLOOKUP(BI30,'Начисление очков NEW'!$V$4:$W$69,2,FALSE),0)</f>
        <v>0</v>
      </c>
      <c r="BK30" s="45">
        <v>20</v>
      </c>
      <c r="BL30" s="45" t="s">
        <v>221</v>
      </c>
      <c r="BM30" s="45">
        <v>3.5</v>
      </c>
      <c r="BN30" s="74">
        <v>0</v>
      </c>
      <c r="BO30" s="75">
        <v>452</v>
      </c>
      <c r="BP30" s="75">
        <v>-55</v>
      </c>
      <c r="BQ30" s="96">
        <v>8</v>
      </c>
      <c r="BR30" s="97">
        <v>56.5</v>
      </c>
      <c r="BS30" s="75">
        <v>452</v>
      </c>
      <c r="BT30" s="50">
        <v>10</v>
      </c>
      <c r="BU30" s="50">
        <f>VLOOKUP(BT30,'Начисление очков NEW'!$V$4:$W$68,2,FALSE)</f>
        <v>23</v>
      </c>
    </row>
    <row r="31" spans="2:79" s="2" customFormat="1" ht="15" customHeight="1" x14ac:dyDescent="0.3">
      <c r="B31" s="89" t="s">
        <v>63</v>
      </c>
      <c r="C31" s="90">
        <f>C30+1</f>
        <v>23</v>
      </c>
      <c r="D31" s="83">
        <f>IF(BK31=0," ",IF(BK31-C31=0," ",BK31-C31))</f>
        <v>1</v>
      </c>
      <c r="E31" s="103">
        <v>3.5</v>
      </c>
      <c r="F31" s="107">
        <f>E31-BM31</f>
        <v>0</v>
      </c>
      <c r="G31" s="91">
        <f>N31+P31+R31+T31+V31+X31+Z31+AB31+AD31+AF31+AH31+AJ31+AL31+AN31+AP31+AR31+AT31+AV31+AX31+AZ31+BB31+BD31+BF31+BH31+BJ31</f>
        <v>381</v>
      </c>
      <c r="H31" s="84">
        <f>G31-BO31</f>
        <v>0</v>
      </c>
      <c r="I31" s="92">
        <f>ROUNDUP(COUNTIF(M31:BJ31,"&gt; 0")/2,0)</f>
        <v>5</v>
      </c>
      <c r="J31" s="93">
        <f>IF(G31=0, "", G31/I31)</f>
        <v>76.2</v>
      </c>
      <c r="K31" s="100">
        <f>SUMPRODUCT(LARGE((N31,P31,R31,T31,V31,X31,Z31,AB31,AD31,AF31,AH31,AJ31,AL31,AN31,AP31,AR31,AT31,AV31,AX31,AZ31,BB31,BD31,BF31,BH31,BJ31),{1,2,3,4,5,6,7,8}))</f>
        <v>381</v>
      </c>
      <c r="L31" s="101">
        <f>K31-BS31</f>
        <v>0</v>
      </c>
      <c r="M31" s="57" t="s">
        <v>119</v>
      </c>
      <c r="N31" s="58">
        <f>IFERROR(VLOOKUP(M31,'Начисление очков NEW'!$V$4:$W$69,2,FALSE),0)</f>
        <v>0</v>
      </c>
      <c r="O31" s="48" t="s">
        <v>119</v>
      </c>
      <c r="P31" s="48">
        <f>IFERROR(VLOOKUP(O31,'Начисление очков NEW'!$G$4:$H$69,2,FALSE),0)</f>
        <v>0</v>
      </c>
      <c r="Q31" s="57" t="s">
        <v>119</v>
      </c>
      <c r="R31" s="58">
        <f>IFERROR(VLOOKUP(Q31,'Начисление очков NEW'!$AF$4:$AG$69,2,FALSE),0)</f>
        <v>0</v>
      </c>
      <c r="S31" s="6" t="s">
        <v>119</v>
      </c>
      <c r="T31" s="59">
        <f>IFERROR(VLOOKUP(S31,'Начисление очков NEW'!$L$4:$M$69,2,FALSE),0)</f>
        <v>0</v>
      </c>
      <c r="U31" s="57" t="s">
        <v>119</v>
      </c>
      <c r="V31" s="58">
        <f>IFERROR(VLOOKUP(U31,'Начисление очков NEW'!$AF$4:$AG$69,2,FALSE),0)</f>
        <v>0</v>
      </c>
      <c r="W31" s="6">
        <v>13</v>
      </c>
      <c r="X31" s="59">
        <f>IFERROR(VLOOKUP(W31,'Начисление очков NEW'!$B$4:$C$69,2,FALSE),0)</f>
        <v>100</v>
      </c>
      <c r="Y31" s="6" t="s">
        <v>119</v>
      </c>
      <c r="Z31" s="59">
        <f>IFERROR(VLOOKUP(Y31,'Начисление очков NEW'!$V$4:$W$69,2,FALSE),0)</f>
        <v>0</v>
      </c>
      <c r="AA31" s="57" t="s">
        <v>119</v>
      </c>
      <c r="AB31" s="58">
        <f>IFERROR(VLOOKUP(AA31,'Начисление очков NEW'!$G$4:$H$69,2,FALSE),0)</f>
        <v>0</v>
      </c>
      <c r="AC31" s="6" t="s">
        <v>119</v>
      </c>
      <c r="AD31" s="59">
        <f>IFERROR(VLOOKUP(AC31,'Начисление очков NEW'!$V$4:$W$69,2,FALSE),0)</f>
        <v>0</v>
      </c>
      <c r="AE31" s="57">
        <v>22</v>
      </c>
      <c r="AF31" s="58">
        <f>IFERROR(VLOOKUP(AE31,'Начисление очков NEW'!$B$4:$C$69,2,FALSE),0)</f>
        <v>36</v>
      </c>
      <c r="AG31" s="57" t="s">
        <v>119</v>
      </c>
      <c r="AH31" s="58">
        <f>IFERROR(VLOOKUP(AG31,'Начисление очков NEW'!$V$4:$W$69,2,FALSE),0)</f>
        <v>0</v>
      </c>
      <c r="AI31" s="57" t="s">
        <v>119</v>
      </c>
      <c r="AJ31" s="58">
        <f>IFERROR(VLOOKUP(AI31,'Начисление очков NEW'!$AF$4:$AG$69,2,FALSE),0)</f>
        <v>0</v>
      </c>
      <c r="AK31" s="6" t="s">
        <v>119</v>
      </c>
      <c r="AL31" s="59">
        <f>IFERROR(VLOOKUP(AK31,'Начисление очков NEW'!$V$4:$W$69,2,FALSE),0)</f>
        <v>0</v>
      </c>
      <c r="AM31" s="57">
        <v>12</v>
      </c>
      <c r="AN31" s="58">
        <f>IFERROR(VLOOKUP(AM31,'Начисление очков NEW'!$B$4:$C$69,2,FALSE),0)</f>
        <v>110</v>
      </c>
      <c r="AO31" s="6" t="s">
        <v>119</v>
      </c>
      <c r="AP31" s="59">
        <f>IFERROR(VLOOKUP(AO31,'Начисление очков NEW'!$V$4:$W$69,2,FALSE),0)</f>
        <v>0</v>
      </c>
      <c r="AQ31" s="57" t="s">
        <v>119</v>
      </c>
      <c r="AR31" s="58">
        <f>IFERROR(VLOOKUP(AQ31,'Начисление очков NEW'!$G$4:$H$69,2,FALSE),0)</f>
        <v>0</v>
      </c>
      <c r="AS31" s="57" t="s">
        <v>119</v>
      </c>
      <c r="AT31" s="58">
        <f>IFERROR(VLOOKUP(AS31,'Начисление очков NEW'!$AF$4:$AG$69,2,FALSE),0)</f>
        <v>0</v>
      </c>
      <c r="AU31" s="6" t="s">
        <v>119</v>
      </c>
      <c r="AV31" s="59">
        <f>IFERROR(VLOOKUP(AU31,'Начисление очков NEW'!$G$4:$H$69,2,FALSE),0)</f>
        <v>0</v>
      </c>
      <c r="AW31" s="6" t="s">
        <v>119</v>
      </c>
      <c r="AX31" s="59">
        <f>IFERROR(VLOOKUP(AW31,'Начисление очков NEW'!$AF$4:$AG$69,2,FALSE),0)</f>
        <v>0</v>
      </c>
      <c r="AY31" s="57" t="s">
        <v>119</v>
      </c>
      <c r="AZ31" s="58">
        <f>IFERROR(VLOOKUP(AY31,'Начисление очков NEW'!$V$4:$W$69,2,FALSE),0)</f>
        <v>0</v>
      </c>
      <c r="BA31" s="57">
        <v>17</v>
      </c>
      <c r="BB31" s="58">
        <f>IFERROR(VLOOKUP(BA31,'Начисление очков NEW'!$B$4:$C$69,2,FALSE),0)</f>
        <v>80</v>
      </c>
      <c r="BC31" s="57" t="s">
        <v>119</v>
      </c>
      <c r="BD31" s="58">
        <f>IFERROR(VLOOKUP(BC31,'Начисление очков NEW'!$V$4:$W$69,2,FALSE),0)</f>
        <v>0</v>
      </c>
      <c r="BE31" s="6">
        <v>16</v>
      </c>
      <c r="BF31" s="59">
        <f>IFERROR(VLOOKUP(BE31,'Начисление очков NEW'!$G$4:$H$69,2,FALSE),0)</f>
        <v>55</v>
      </c>
      <c r="BG31" s="6" t="s">
        <v>119</v>
      </c>
      <c r="BH31" s="59">
        <f>IFERROR(VLOOKUP(BG31,'Начисление очков NEW'!$V$4:$W$69,2,FALSE),0)</f>
        <v>0</v>
      </c>
      <c r="BI31" s="57" t="s">
        <v>119</v>
      </c>
      <c r="BJ31" s="58">
        <f>IFERROR(VLOOKUP(BI31,'Начисление очков NEW'!$V$4:$W$69,2,FALSE),0)</f>
        <v>0</v>
      </c>
      <c r="BK31" s="45">
        <v>24</v>
      </c>
      <c r="BL31" s="45">
        <v>-5</v>
      </c>
      <c r="BM31" s="45">
        <v>3.5</v>
      </c>
      <c r="BN31" s="74">
        <v>0</v>
      </c>
      <c r="BO31" s="75">
        <v>381</v>
      </c>
      <c r="BP31" s="76">
        <v>-130</v>
      </c>
      <c r="BQ31" s="96">
        <v>5</v>
      </c>
      <c r="BR31" s="97">
        <v>76.2</v>
      </c>
      <c r="BS31" s="75">
        <v>381</v>
      </c>
      <c r="BT31" s="50"/>
      <c r="BU31" s="50">
        <f>VLOOKUP(BT31,'Начисление очков NEW'!$V$4:$W$68,2,FALSE)</f>
        <v>0</v>
      </c>
    </row>
    <row r="32" spans="2:79" ht="15" customHeight="1" x14ac:dyDescent="0.3">
      <c r="B32" s="89" t="s">
        <v>74</v>
      </c>
      <c r="C32" s="90">
        <f>C31+1</f>
        <v>24</v>
      </c>
      <c r="D32" s="83">
        <f>IF(BK32=0," ",IF(BK32-C32=0," ",BK32-C32))</f>
        <v>-1</v>
      </c>
      <c r="E32" s="103">
        <v>3.5</v>
      </c>
      <c r="F32" s="107">
        <f>E32-BM32</f>
        <v>0</v>
      </c>
      <c r="G32" s="91">
        <f>N32+P32+R32+T32+V32+X32+Z32+AB32+AD32+AF32+AH32+AJ32+AL32+AN32+AP32+AR32+AT32+AV32+AX32+AZ32+BB32+BD32+BF32+BH32+BJ32</f>
        <v>375</v>
      </c>
      <c r="H32" s="84">
        <f>G32-BO32</f>
        <v>-25</v>
      </c>
      <c r="I32" s="92">
        <f>ROUNDUP(COUNTIF(M32:BJ32,"&gt; 0")/2,0)</f>
        <v>6</v>
      </c>
      <c r="J32" s="93">
        <f>IF(G32=0, "", G32/I32)</f>
        <v>62.5</v>
      </c>
      <c r="K32" s="100">
        <f>SUMPRODUCT(LARGE((N32,P32,R32,T32,V32,X32,Z32,AB32,AD32,AF32,AH32,AJ32,AL32,AN32,AP32,AR32,AT32,AV32,AX32,AZ32,BB32,BD32,BF32,BH32,BJ32),{1,2,3,4,5,6,7,8}))</f>
        <v>375</v>
      </c>
      <c r="L32" s="101">
        <f>K32-BS32</f>
        <v>-25</v>
      </c>
      <c r="M32" s="57" t="s">
        <v>119</v>
      </c>
      <c r="N32" s="58">
        <f>IFERROR(VLOOKUP(M32,'Начисление очков NEW'!$V$4:$W$69,2,FALSE),0)</f>
        <v>0</v>
      </c>
      <c r="O32" s="48" t="s">
        <v>119</v>
      </c>
      <c r="P32" s="48">
        <f>IFERROR(VLOOKUP(O32,'Начисление очков NEW'!$G$4:$H$69,2,FALSE),0)</f>
        <v>0</v>
      </c>
      <c r="Q32" s="57" t="s">
        <v>119</v>
      </c>
      <c r="R32" s="58">
        <f>IFERROR(VLOOKUP(Q32,'Начисление очков NEW'!$AF$4:$AG$69,2,FALSE),0)</f>
        <v>0</v>
      </c>
      <c r="S32" s="6" t="s">
        <v>119</v>
      </c>
      <c r="T32" s="59">
        <f>IFERROR(VLOOKUP(S32,'Начисление очков NEW'!$L$4:$M$69,2,FALSE),0)</f>
        <v>0</v>
      </c>
      <c r="U32" s="57" t="s">
        <v>119</v>
      </c>
      <c r="V32" s="58">
        <f>IFERROR(VLOOKUP(U32,'Начисление очков NEW'!$AF$4:$AG$69,2,FALSE),0)</f>
        <v>0</v>
      </c>
      <c r="W32" s="6">
        <v>18</v>
      </c>
      <c r="X32" s="59">
        <f>IFERROR(VLOOKUP(W32,'Начисление очков NEW'!$B$4:$C$69,2,FALSE),0)</f>
        <v>65</v>
      </c>
      <c r="Y32" s="6" t="s">
        <v>119</v>
      </c>
      <c r="Z32" s="59">
        <f>IFERROR(VLOOKUP(Y32,'Начисление очков NEW'!$V$4:$W$69,2,FALSE),0)</f>
        <v>0</v>
      </c>
      <c r="AA32" s="57" t="s">
        <v>119</v>
      </c>
      <c r="AB32" s="58">
        <f>IFERROR(VLOOKUP(AA32,'Начисление очков NEW'!$G$4:$H$69,2,FALSE),0)</f>
        <v>0</v>
      </c>
      <c r="AC32" s="6">
        <v>12</v>
      </c>
      <c r="AD32" s="59">
        <f>IFERROR(VLOOKUP(AC32,'Начисление очков NEW'!$V$4:$W$69,2,FALSE),0)</f>
        <v>17</v>
      </c>
      <c r="AE32" s="57">
        <v>14</v>
      </c>
      <c r="AF32" s="58">
        <f>IFERROR(VLOOKUP(AE32,'Начисление очков NEW'!$B$4:$C$69,2,FALSE),0)</f>
        <v>96</v>
      </c>
      <c r="AG32" s="57" t="s">
        <v>119</v>
      </c>
      <c r="AH32" s="58">
        <f>IFERROR(VLOOKUP(AG32,'Начисление очков NEW'!$V$4:$W$69,2,FALSE),0)</f>
        <v>0</v>
      </c>
      <c r="AI32" s="57" t="s">
        <v>119</v>
      </c>
      <c r="AJ32" s="58">
        <f>IFERROR(VLOOKUP(AI32,'Начисление очков NEW'!$AF$4:$AG$69,2,FALSE),0)</f>
        <v>0</v>
      </c>
      <c r="AK32" s="6" t="s">
        <v>119</v>
      </c>
      <c r="AL32" s="59">
        <f>IFERROR(VLOOKUP(AK32,'Начисление очков NEW'!$V$4:$W$69,2,FALSE),0)</f>
        <v>0</v>
      </c>
      <c r="AM32" s="57" t="s">
        <v>119</v>
      </c>
      <c r="AN32" s="58">
        <f>IFERROR(VLOOKUP(AM32,'Начисление очков NEW'!$B$4:$C$69,2,FALSE),0)</f>
        <v>0</v>
      </c>
      <c r="AO32" s="6" t="s">
        <v>119</v>
      </c>
      <c r="AP32" s="59">
        <f>IFERROR(VLOOKUP(AO32,'Начисление очков NEW'!$V$4:$W$69,2,FALSE),0)</f>
        <v>0</v>
      </c>
      <c r="AQ32" s="57">
        <v>20</v>
      </c>
      <c r="AR32" s="58">
        <f>IFERROR(VLOOKUP(AQ32,'Начисление очков NEW'!$G$4:$H$69,2,FALSE),0)</f>
        <v>27</v>
      </c>
      <c r="AS32" s="57" t="s">
        <v>119</v>
      </c>
      <c r="AT32" s="58">
        <f>IFERROR(VLOOKUP(AS32,'Начисление очков NEW'!$AF$4:$AG$69,2,FALSE),0)</f>
        <v>0</v>
      </c>
      <c r="AU32" s="6" t="s">
        <v>119</v>
      </c>
      <c r="AV32" s="59">
        <f>IFERROR(VLOOKUP(AU32,'Начисление очков NEW'!$G$4:$H$69,2,FALSE),0)</f>
        <v>0</v>
      </c>
      <c r="AW32" s="6" t="s">
        <v>119</v>
      </c>
      <c r="AX32" s="59">
        <f>IFERROR(VLOOKUP(AW32,'Начисление очков NEW'!$AF$4:$AG$69,2,FALSE),0)</f>
        <v>0</v>
      </c>
      <c r="AY32" s="57" t="s">
        <v>119</v>
      </c>
      <c r="AZ32" s="58">
        <f>IFERROR(VLOOKUP(AY32,'Начисление очков NEW'!$V$4:$W$69,2,FALSE),0)</f>
        <v>0</v>
      </c>
      <c r="BA32" s="57" t="s">
        <v>119</v>
      </c>
      <c r="BB32" s="58">
        <f>IFERROR(VLOOKUP(BA32,'Начисление очков NEW'!$B$4:$C$69,2,FALSE),0)</f>
        <v>0</v>
      </c>
      <c r="BC32" s="57">
        <v>1</v>
      </c>
      <c r="BD32" s="58">
        <f>IFERROR(VLOOKUP(BC32,'Начисление очков NEW'!$V$4:$W$69,2,FALSE),0)</f>
        <v>130</v>
      </c>
      <c r="BE32" s="6" t="s">
        <v>119</v>
      </c>
      <c r="BF32" s="59">
        <f>IFERROR(VLOOKUP(BE32,'Начисление очков NEW'!$G$4:$H$69,2,FALSE),0)</f>
        <v>0</v>
      </c>
      <c r="BG32" s="6">
        <v>5</v>
      </c>
      <c r="BH32" s="59">
        <f>IFERROR(VLOOKUP(BG32,'Начисление очков NEW'!$V$4:$W$69,2,FALSE),0)</f>
        <v>40</v>
      </c>
      <c r="BI32" s="57" t="s">
        <v>119</v>
      </c>
      <c r="BJ32" s="58">
        <f>IFERROR(VLOOKUP(BI32,'Начисление очков NEW'!$V$4:$W$69,2,FALSE),0)</f>
        <v>0</v>
      </c>
      <c r="BK32" s="45">
        <v>23</v>
      </c>
      <c r="BL32" s="45" t="s">
        <v>221</v>
      </c>
      <c r="BM32" s="45">
        <v>3.5</v>
      </c>
      <c r="BN32" s="74">
        <v>0</v>
      </c>
      <c r="BO32" s="76">
        <v>400</v>
      </c>
      <c r="BP32" s="76">
        <v>0</v>
      </c>
      <c r="BQ32" s="96">
        <v>7</v>
      </c>
      <c r="BR32" s="97">
        <v>57.142857142857146</v>
      </c>
      <c r="BS32" s="76">
        <v>400</v>
      </c>
      <c r="BT32" s="50">
        <v>9</v>
      </c>
      <c r="BU32" s="50">
        <f>VLOOKUP(BT32,'Начисление очков NEW'!$V$4:$W$68,2,FALSE)</f>
        <v>25</v>
      </c>
      <c r="BY32" s="2"/>
      <c r="BZ32" s="2"/>
      <c r="CA32" s="2"/>
    </row>
    <row r="33" spans="2:76" ht="15" customHeight="1" x14ac:dyDescent="0.3">
      <c r="B33" s="89" t="s">
        <v>181</v>
      </c>
      <c r="C33" s="90">
        <f>C32+1</f>
        <v>25</v>
      </c>
      <c r="D33" s="83" t="str">
        <f>IF(BK33=0," ",IF(BK33-C33=0," ",BK33-C33))</f>
        <v xml:space="preserve"> </v>
      </c>
      <c r="E33" s="103">
        <v>3</v>
      </c>
      <c r="F33" s="107">
        <f>E33-BM33</f>
        <v>0</v>
      </c>
      <c r="G33" s="91">
        <f>N33+P33+R33+T33+V33+X33+Z33+AB33+AD33+AF33+AH33+AJ33+AL33+AN33+AP33+AR33+AT33+AV33+AX33+AZ33+BB33+BD33+BF33+BH33+BJ33</f>
        <v>332</v>
      </c>
      <c r="H33" s="84">
        <f>G33-BO33</f>
        <v>-30</v>
      </c>
      <c r="I33" s="92">
        <f>ROUNDUP(COUNTIF(M33:BJ33,"&gt; 0")/2,0)</f>
        <v>11</v>
      </c>
      <c r="J33" s="93">
        <f>IF(G33=0, "", G33/I33)</f>
        <v>30.181818181818183</v>
      </c>
      <c r="K33" s="100">
        <f>SUMPRODUCT(LARGE((N33,P33,R33,T33,V33,X33,Z33,AB33,AD33,AF33,AH33,AJ33,AL33,AN33,AP33,AR33,AT33,AV33,AX33,AZ33,BB33,BD33,BF33,BH33,BJ33),{1,2,3,4,5,6,7,8}))</f>
        <v>281</v>
      </c>
      <c r="L33" s="101">
        <f>K33-BS33</f>
        <v>-13</v>
      </c>
      <c r="M33" s="57" t="s">
        <v>119</v>
      </c>
      <c r="N33" s="58">
        <f>IFERROR(VLOOKUP(M33,'Начисление очков NEW'!$V$4:$W$69,2,FALSE),0)</f>
        <v>0</v>
      </c>
      <c r="O33" s="48">
        <v>16</v>
      </c>
      <c r="P33" s="48">
        <f>IFERROR(VLOOKUP(O33,'Начисление очков NEW'!$G$4:$H$69,2,FALSE),0)</f>
        <v>55</v>
      </c>
      <c r="Q33" s="57" t="s">
        <v>119</v>
      </c>
      <c r="R33" s="58">
        <f>IFERROR(VLOOKUP(Q33,'Начисление очков NEW'!$AF$4:$AG$69,2,FALSE),0)</f>
        <v>0</v>
      </c>
      <c r="S33" s="6">
        <v>16</v>
      </c>
      <c r="T33" s="59">
        <f>IFERROR(VLOOKUP(S33,'Начисление очков NEW'!$L$4:$M$69,2,FALSE),0)</f>
        <v>32</v>
      </c>
      <c r="U33" s="57" t="s">
        <v>119</v>
      </c>
      <c r="V33" s="58">
        <f>IFERROR(VLOOKUP(U33,'Начисление очков NEW'!$AF$4:$AG$69,2,FALSE),0)</f>
        <v>0</v>
      </c>
      <c r="W33" s="6" t="s">
        <v>119</v>
      </c>
      <c r="X33" s="59">
        <f>IFERROR(VLOOKUP(W33,'Начисление очков NEW'!$B$4:$C$69,2,FALSE),0)</f>
        <v>0</v>
      </c>
      <c r="Y33" s="6" t="s">
        <v>119</v>
      </c>
      <c r="Z33" s="59">
        <f>IFERROR(VLOOKUP(Y33,'Начисление очков NEW'!$V$4:$W$69,2,FALSE),0)</f>
        <v>0</v>
      </c>
      <c r="AA33" s="57" t="s">
        <v>119</v>
      </c>
      <c r="AB33" s="58">
        <f>IFERROR(VLOOKUP(AA33,'Начисление очков NEW'!$G$4:$H$69,2,FALSE),0)</f>
        <v>0</v>
      </c>
      <c r="AC33" s="6">
        <v>12</v>
      </c>
      <c r="AD33" s="59">
        <f>IFERROR(VLOOKUP(AC33,'Начисление очков NEW'!$V$4:$W$69,2,FALSE),0)</f>
        <v>17</v>
      </c>
      <c r="AE33" s="57">
        <v>21</v>
      </c>
      <c r="AF33" s="58">
        <f>IFERROR(VLOOKUP(AE33,'Начисление очков NEW'!$B$4:$C$69,2,FALSE),0)</f>
        <v>37</v>
      </c>
      <c r="AG33" s="57" t="s">
        <v>119</v>
      </c>
      <c r="AH33" s="58">
        <f>IFERROR(VLOOKUP(AG33,'Начисление очков NEW'!$V$4:$W$69,2,FALSE),0)</f>
        <v>0</v>
      </c>
      <c r="AI33" s="57" t="s">
        <v>119</v>
      </c>
      <c r="AJ33" s="58">
        <f>IFERROR(VLOOKUP(AI33,'Начисление очков NEW'!$AF$4:$AG$69,2,FALSE),0)</f>
        <v>0</v>
      </c>
      <c r="AK33" s="6">
        <v>12</v>
      </c>
      <c r="AL33" s="59">
        <f>IFERROR(VLOOKUP(AK33,'Начисление очков NEW'!$V$4:$W$69,2,FALSE),0)</f>
        <v>17</v>
      </c>
      <c r="AM33" s="57" t="s">
        <v>119</v>
      </c>
      <c r="AN33" s="58">
        <f>IFERROR(VLOOKUP(AM33,'Начисление очков NEW'!$B$4:$C$69,2,FALSE),0)</f>
        <v>0</v>
      </c>
      <c r="AO33" s="6">
        <v>8</v>
      </c>
      <c r="AP33" s="59">
        <f>IFERROR(VLOOKUP(AO33,'Начисление очков NEW'!$V$4:$W$69,2,FALSE),0)</f>
        <v>30</v>
      </c>
      <c r="AQ33" s="57">
        <v>16</v>
      </c>
      <c r="AR33" s="58">
        <f>IFERROR(VLOOKUP(AQ33,'Начисление очков NEW'!$G$4:$H$69,2,FALSE),0)</f>
        <v>55</v>
      </c>
      <c r="AS33" s="57" t="s">
        <v>119</v>
      </c>
      <c r="AT33" s="58">
        <f>IFERROR(VLOOKUP(AS33,'Начисление очков NEW'!$AF$4:$AG$69,2,FALSE),0)</f>
        <v>0</v>
      </c>
      <c r="AU33" s="6" t="s">
        <v>119</v>
      </c>
      <c r="AV33" s="59">
        <f>IFERROR(VLOOKUP(AU33,'Начисление очков NEW'!$G$4:$H$69,2,FALSE),0)</f>
        <v>0</v>
      </c>
      <c r="AW33" s="6" t="s">
        <v>119</v>
      </c>
      <c r="AX33" s="59">
        <f>IFERROR(VLOOKUP(AW33,'Начисление очков NEW'!$AF$4:$AG$69,2,FALSE),0)</f>
        <v>0</v>
      </c>
      <c r="AY33" s="57">
        <v>12</v>
      </c>
      <c r="AZ33" s="58">
        <f>IFERROR(VLOOKUP(AY33,'Начисление очков NEW'!$V$4:$W$69,2,FALSE),0)</f>
        <v>17</v>
      </c>
      <c r="BA33" s="57">
        <v>32</v>
      </c>
      <c r="BB33" s="58">
        <f>IFERROR(VLOOKUP(BA33,'Начисление очков NEW'!$B$4:$C$69,2,FALSE),0)</f>
        <v>30</v>
      </c>
      <c r="BC33" s="57" t="s">
        <v>119</v>
      </c>
      <c r="BD33" s="58">
        <f>IFERROR(VLOOKUP(BC33,'Начисление очков NEW'!$V$4:$W$69,2,FALSE),0)</f>
        <v>0</v>
      </c>
      <c r="BE33" s="6" t="s">
        <v>119</v>
      </c>
      <c r="BF33" s="59">
        <f>IFERROR(VLOOKUP(BE33,'Начисление очков NEW'!$G$4:$H$69,2,FALSE),0)</f>
        <v>0</v>
      </c>
      <c r="BG33" s="6">
        <v>9</v>
      </c>
      <c r="BH33" s="59">
        <f>IFERROR(VLOOKUP(BG33,'Начисление очков NEW'!$V$4:$W$69,2,FALSE),0)</f>
        <v>25</v>
      </c>
      <c r="BI33" s="57">
        <v>12</v>
      </c>
      <c r="BJ33" s="58">
        <f>IFERROR(VLOOKUP(BI33,'Начисление очков NEW'!$V$4:$W$69,2,FALSE),0)</f>
        <v>17</v>
      </c>
      <c r="BK33" s="45">
        <v>25</v>
      </c>
      <c r="BL33" s="45">
        <v>2</v>
      </c>
      <c r="BM33" s="45">
        <v>3</v>
      </c>
      <c r="BN33" s="74">
        <v>0</v>
      </c>
      <c r="BO33" s="76">
        <v>362</v>
      </c>
      <c r="BP33" s="76">
        <v>55</v>
      </c>
      <c r="BQ33" s="96">
        <v>12</v>
      </c>
      <c r="BR33" s="97">
        <v>30.166666666666668</v>
      </c>
      <c r="BS33" s="76">
        <v>294</v>
      </c>
      <c r="BT33" s="50">
        <v>8</v>
      </c>
      <c r="BU33" s="50">
        <f>VLOOKUP(BT33,'Начисление очков NEW'!$V$4:$W$68,2,FALSE)</f>
        <v>30</v>
      </c>
    </row>
    <row r="34" spans="2:76" ht="15" customHeight="1" x14ac:dyDescent="0.3">
      <c r="B34" s="89" t="s">
        <v>115</v>
      </c>
      <c r="C34" s="90">
        <f>C33+1</f>
        <v>26</v>
      </c>
      <c r="D34" s="83" t="str">
        <f>IF(BK34=0," ",IF(BK34-C34=0," ",BK34-C34))</f>
        <v xml:space="preserve"> </v>
      </c>
      <c r="E34" s="103">
        <v>3</v>
      </c>
      <c r="F34" s="107">
        <f>E34-BM34</f>
        <v>0</v>
      </c>
      <c r="G34" s="91">
        <f>N34+P34+R34+T34+V34+X34+Z34+AB34+AD34+AF34+AH34+AJ34+AL34+AN34+AP34+AR34+AT34+AV34+AX34+AZ34+BB34+BD34+BF34+BH34+BJ34</f>
        <v>324</v>
      </c>
      <c r="H34" s="84">
        <f>G34-BO34</f>
        <v>0</v>
      </c>
      <c r="I34" s="92">
        <f>ROUNDUP(COUNTIF(M34:BJ34,"&gt; 0")/2,0)</f>
        <v>9</v>
      </c>
      <c r="J34" s="93">
        <f>IF(G34=0, "", G34/I34)</f>
        <v>36</v>
      </c>
      <c r="K34" s="100">
        <f>SUMPRODUCT(LARGE((N34,P34,R34,T34,V34,X34,Z34,AB34,AD34,AF34,AH34,AJ34,AL34,AN34,AP34,AR34,AT34,AV34,AX34,AZ34,BB34,BD34,BF34,BH34,BJ34),{1,2,3,4,5,6,7,8}))</f>
        <v>314</v>
      </c>
      <c r="L34" s="101">
        <f>K34-BS34</f>
        <v>0</v>
      </c>
      <c r="M34" s="57" t="s">
        <v>119</v>
      </c>
      <c r="N34" s="58">
        <f>IFERROR(VLOOKUP(M34,'Начисление очков NEW'!$V$4:$W$69,2,FALSE),0)</f>
        <v>0</v>
      </c>
      <c r="O34" s="48" t="s">
        <v>119</v>
      </c>
      <c r="P34" s="48">
        <f>IFERROR(VLOOKUP(O34,'Начисление очков NEW'!$G$4:$H$69,2,FALSE),0)</f>
        <v>0</v>
      </c>
      <c r="Q34" s="57" t="s">
        <v>119</v>
      </c>
      <c r="R34" s="58">
        <f>IFERROR(VLOOKUP(Q34,'Начисление очков NEW'!$AF$4:$AG$69,2,FALSE),0)</f>
        <v>0</v>
      </c>
      <c r="S34" s="6" t="s">
        <v>119</v>
      </c>
      <c r="T34" s="59">
        <f>IFERROR(VLOOKUP(S34,'Начисление очков NEW'!$L$4:$M$69,2,FALSE),0)</f>
        <v>0</v>
      </c>
      <c r="U34" s="57" t="s">
        <v>119</v>
      </c>
      <c r="V34" s="58">
        <f>IFERROR(VLOOKUP(U34,'Начисление очков NEW'!$AF$4:$AG$69,2,FALSE),0)</f>
        <v>0</v>
      </c>
      <c r="W34" s="6">
        <v>16</v>
      </c>
      <c r="X34" s="59">
        <f>IFERROR(VLOOKUP(W34,'Начисление очков NEW'!$B$4:$C$69,2,FALSE),0)</f>
        <v>90</v>
      </c>
      <c r="Y34" s="6" t="s">
        <v>119</v>
      </c>
      <c r="Z34" s="59">
        <f>IFERROR(VLOOKUP(Y34,'Начисление очков NEW'!$V$4:$W$69,2,FALSE),0)</f>
        <v>0</v>
      </c>
      <c r="AA34" s="57">
        <v>24</v>
      </c>
      <c r="AB34" s="58">
        <f>IFERROR(VLOOKUP(AA34,'Начисление очков NEW'!$G$4:$H$69,2,FALSE),0)</f>
        <v>21</v>
      </c>
      <c r="AC34" s="6">
        <v>8</v>
      </c>
      <c r="AD34" s="59">
        <f>IFERROR(VLOOKUP(AC34,'Начисление очков NEW'!$V$4:$W$69,2,FALSE),0)</f>
        <v>30</v>
      </c>
      <c r="AE34" s="57" t="s">
        <v>119</v>
      </c>
      <c r="AF34" s="58">
        <f>IFERROR(VLOOKUP(AE34,'Начисление очков NEW'!$B$4:$C$69,2,FALSE),0)</f>
        <v>0</v>
      </c>
      <c r="AG34" s="57" t="s">
        <v>119</v>
      </c>
      <c r="AH34" s="58">
        <f>IFERROR(VLOOKUP(AG34,'Начисление очков NEW'!$V$4:$W$69,2,FALSE),0)</f>
        <v>0</v>
      </c>
      <c r="AI34" s="57" t="s">
        <v>119</v>
      </c>
      <c r="AJ34" s="58">
        <f>IFERROR(VLOOKUP(AI34,'Начисление очков NEW'!$AF$4:$AG$69,2,FALSE),0)</f>
        <v>0</v>
      </c>
      <c r="AK34" s="6">
        <v>16</v>
      </c>
      <c r="AL34" s="59">
        <f>IFERROR(VLOOKUP(AK34,'Начисление очков NEW'!$V$4:$W$69,2,FALSE),0)</f>
        <v>11</v>
      </c>
      <c r="AM34" s="57" t="s">
        <v>119</v>
      </c>
      <c r="AN34" s="58">
        <f>IFERROR(VLOOKUP(AM34,'Начисление очков NEW'!$B$4:$C$69,2,FALSE),0)</f>
        <v>0</v>
      </c>
      <c r="AO34" s="6">
        <v>17</v>
      </c>
      <c r="AP34" s="59">
        <f>IFERROR(VLOOKUP(AO34,'Начисление очков NEW'!$V$4:$W$69,2,FALSE),0)</f>
        <v>10</v>
      </c>
      <c r="AQ34" s="57">
        <v>20</v>
      </c>
      <c r="AR34" s="58">
        <f>IFERROR(VLOOKUP(AQ34,'Начисление очков NEW'!$G$4:$H$69,2,FALSE),0)</f>
        <v>27</v>
      </c>
      <c r="AS34" s="57" t="s">
        <v>119</v>
      </c>
      <c r="AT34" s="58">
        <f>IFERROR(VLOOKUP(AS34,'Начисление очков NEW'!$AF$4:$AG$69,2,FALSE),0)</f>
        <v>0</v>
      </c>
      <c r="AU34" s="6" t="s">
        <v>119</v>
      </c>
      <c r="AV34" s="59">
        <f>IFERROR(VLOOKUP(AU34,'Начисление очков NEW'!$G$4:$H$69,2,FALSE),0)</f>
        <v>0</v>
      </c>
      <c r="AW34" s="6" t="s">
        <v>119</v>
      </c>
      <c r="AX34" s="59">
        <f>IFERROR(VLOOKUP(AW34,'Начисление очков NEW'!$AF$4:$AG$69,2,FALSE),0)</f>
        <v>0</v>
      </c>
      <c r="AY34" s="57">
        <v>2</v>
      </c>
      <c r="AZ34" s="58">
        <f>IFERROR(VLOOKUP(AY34,'Начисление очков NEW'!$V$4:$W$69,2,FALSE),0)</f>
        <v>80</v>
      </c>
      <c r="BA34" s="57">
        <v>34</v>
      </c>
      <c r="BB34" s="58">
        <f>IFERROR(VLOOKUP(BA34,'Начисление очков NEW'!$B$4:$C$69,2,FALSE),0)</f>
        <v>25</v>
      </c>
      <c r="BC34" s="57" t="s">
        <v>119</v>
      </c>
      <c r="BD34" s="58">
        <f>IFERROR(VLOOKUP(BC34,'Начисление очков NEW'!$V$4:$W$69,2,FALSE),0)</f>
        <v>0</v>
      </c>
      <c r="BE34" s="6" t="s">
        <v>119</v>
      </c>
      <c r="BF34" s="59">
        <f>IFERROR(VLOOKUP(BE34,'Начисление очков NEW'!$G$4:$H$69,2,FALSE),0)</f>
        <v>0</v>
      </c>
      <c r="BG34" s="6" t="s">
        <v>119</v>
      </c>
      <c r="BH34" s="59">
        <f>IFERROR(VLOOKUP(BG34,'Начисление очков NEW'!$V$4:$W$69,2,FALSE),0)</f>
        <v>0</v>
      </c>
      <c r="BI34" s="57">
        <v>8</v>
      </c>
      <c r="BJ34" s="58">
        <f>IFERROR(VLOOKUP(BI34,'Начисление очков NEW'!$V$4:$W$69,2,FALSE),0)</f>
        <v>30</v>
      </c>
      <c r="BK34" s="45">
        <v>26</v>
      </c>
      <c r="BL34" s="45" t="s">
        <v>221</v>
      </c>
      <c r="BM34" s="45">
        <v>3</v>
      </c>
      <c r="BN34" s="74">
        <v>0</v>
      </c>
      <c r="BO34" s="76">
        <v>324</v>
      </c>
      <c r="BP34" s="76">
        <v>0</v>
      </c>
      <c r="BQ34" s="96">
        <v>9</v>
      </c>
      <c r="BR34" s="97">
        <v>36</v>
      </c>
      <c r="BS34" s="76">
        <v>314</v>
      </c>
      <c r="BT34" s="50"/>
      <c r="BU34" s="50">
        <f>VLOOKUP(BT34,'Начисление очков NEW'!$V$4:$W$68,2,FALSE)</f>
        <v>0</v>
      </c>
    </row>
    <row r="35" spans="2:76" ht="15" customHeight="1" x14ac:dyDescent="0.3">
      <c r="B35" s="89" t="s">
        <v>66</v>
      </c>
      <c r="C35" s="90">
        <f>C34+1</f>
        <v>27</v>
      </c>
      <c r="D35" s="83" t="str">
        <f>IF(BK35=0," ",IF(BK35-C35=0," ",BK35-C35))</f>
        <v xml:space="preserve"> </v>
      </c>
      <c r="E35" s="103">
        <v>3.5</v>
      </c>
      <c r="F35" s="107">
        <f>E35-BM35</f>
        <v>0</v>
      </c>
      <c r="G35" s="91">
        <f>N35+P35+R35+T35+V35+X35+Z35+AB35+AD35+AF35+AH35+AJ35+AL35+AN35+AP35+AR35+AT35+AV35+AX35+AZ35+BB35+BD35+BF35+BH35+BJ35</f>
        <v>306</v>
      </c>
      <c r="H35" s="84">
        <f>G35-BO35</f>
        <v>-17</v>
      </c>
      <c r="I35" s="92">
        <f>ROUNDUP(COUNTIF(M35:BJ35,"&gt; 0")/2,0)</f>
        <v>10</v>
      </c>
      <c r="J35" s="93">
        <f>IF(G35=0, "", G35/I35)</f>
        <v>30.6</v>
      </c>
      <c r="K35" s="100">
        <f>SUMPRODUCT(LARGE((N35,P35,R35,T35,V35,X35,Z35,AB35,AD35,AF35,AH35,AJ35,AL35,AN35,AP35,AR35,AT35,AV35,AX35,AZ35,BB35,BD35,BF35,BH35,BJ35),{1,2,3,4,5,6,7,8}))</f>
        <v>293</v>
      </c>
      <c r="L35" s="101">
        <f>K35-BS35</f>
        <v>-2</v>
      </c>
      <c r="M35" s="57" t="s">
        <v>119</v>
      </c>
      <c r="N35" s="58">
        <f>IFERROR(VLOOKUP(M35,'Начисление очков NEW'!$V$4:$W$69,2,FALSE),0)</f>
        <v>0</v>
      </c>
      <c r="O35" s="48">
        <v>32</v>
      </c>
      <c r="P35" s="48">
        <f>IFERROR(VLOOKUP(O35,'Начисление очков NEW'!$G$4:$H$69,2,FALSE),0)</f>
        <v>18</v>
      </c>
      <c r="Q35" s="57" t="s">
        <v>119</v>
      </c>
      <c r="R35" s="58">
        <f>IFERROR(VLOOKUP(Q35,'Начисление очков NEW'!$AF$4:$AG$69,2,FALSE),0)</f>
        <v>0</v>
      </c>
      <c r="S35" s="6">
        <v>20</v>
      </c>
      <c r="T35" s="59">
        <f>IFERROR(VLOOKUP(S35,'Начисление очков NEW'!$L$4:$M$69,2,FALSE),0)</f>
        <v>16</v>
      </c>
      <c r="U35" s="57" t="s">
        <v>119</v>
      </c>
      <c r="V35" s="58">
        <f>IFERROR(VLOOKUP(U35,'Начисление очков NEW'!$AF$4:$AG$69,2,FALSE),0)</f>
        <v>0</v>
      </c>
      <c r="W35" s="6" t="s">
        <v>119</v>
      </c>
      <c r="X35" s="59">
        <f>IFERROR(VLOOKUP(W35,'Начисление очков NEW'!$B$4:$C$69,2,FALSE),0)</f>
        <v>0</v>
      </c>
      <c r="Y35" s="6" t="s">
        <v>119</v>
      </c>
      <c r="Z35" s="59">
        <f>IFERROR(VLOOKUP(Y35,'Начисление очков NEW'!$V$4:$W$69,2,FALSE),0)</f>
        <v>0</v>
      </c>
      <c r="AA35" s="57">
        <v>16</v>
      </c>
      <c r="AB35" s="58">
        <f>IFERROR(VLOOKUP(AA35,'Начисление очков NEW'!$G$4:$H$69,2,FALSE),0)</f>
        <v>55</v>
      </c>
      <c r="AC35" s="6" t="s">
        <v>119</v>
      </c>
      <c r="AD35" s="59">
        <f>IFERROR(VLOOKUP(AC35,'Начисление очков NEW'!$V$4:$W$69,2,FALSE),0)</f>
        <v>0</v>
      </c>
      <c r="AE35" s="57" t="s">
        <v>119</v>
      </c>
      <c r="AF35" s="58">
        <f>IFERROR(VLOOKUP(AE35,'Начисление очков NEW'!$B$4:$C$69,2,FALSE),0)</f>
        <v>0</v>
      </c>
      <c r="AG35" s="57">
        <v>12</v>
      </c>
      <c r="AH35" s="58">
        <f>IFERROR(VLOOKUP(AG35,'Начисление очков NEW'!$V$4:$W$69,2,FALSE),0)</f>
        <v>17</v>
      </c>
      <c r="AI35" s="57" t="s">
        <v>119</v>
      </c>
      <c r="AJ35" s="58">
        <f>IFERROR(VLOOKUP(AI35,'Начисление очков NEW'!$AF$4:$AG$69,2,FALSE),0)</f>
        <v>0</v>
      </c>
      <c r="AK35" s="6" t="s">
        <v>119</v>
      </c>
      <c r="AL35" s="59">
        <f>IFERROR(VLOOKUP(AK35,'Начисление очков NEW'!$V$4:$W$69,2,FALSE),0)</f>
        <v>0</v>
      </c>
      <c r="AM35" s="57">
        <v>12</v>
      </c>
      <c r="AN35" s="58">
        <f>IFERROR(VLOOKUP(AM35,'Начисление очков NEW'!$B$4:$C$69,2,FALSE),0)</f>
        <v>110</v>
      </c>
      <c r="AO35" s="6" t="s">
        <v>119</v>
      </c>
      <c r="AP35" s="59">
        <f>IFERROR(VLOOKUP(AO35,'Начисление очков NEW'!$V$4:$W$69,2,FALSE),0)</f>
        <v>0</v>
      </c>
      <c r="AQ35" s="57" t="s">
        <v>119</v>
      </c>
      <c r="AR35" s="58">
        <f>IFERROR(VLOOKUP(AQ35,'Начисление очков NEW'!$G$4:$H$69,2,FALSE),0)</f>
        <v>0</v>
      </c>
      <c r="AS35" s="57" t="s">
        <v>119</v>
      </c>
      <c r="AT35" s="58">
        <f>IFERROR(VLOOKUP(AS35,'Начисление очков NEW'!$AF$4:$AG$69,2,FALSE),0)</f>
        <v>0</v>
      </c>
      <c r="AU35" s="6" t="s">
        <v>119</v>
      </c>
      <c r="AV35" s="59">
        <f>IFERROR(VLOOKUP(AU35,'Начисление очков NEW'!$G$4:$H$69,2,FALSE),0)</f>
        <v>0</v>
      </c>
      <c r="AW35" s="6">
        <v>10</v>
      </c>
      <c r="AX35" s="59">
        <f>IFERROR(VLOOKUP(AW35,'Начисление очков NEW'!$AF$4:$AG$69,2,FALSE),0)</f>
        <v>9</v>
      </c>
      <c r="AY35" s="57">
        <v>6</v>
      </c>
      <c r="AZ35" s="58">
        <f>IFERROR(VLOOKUP(AY35,'Начисление очков NEW'!$V$4:$W$69,2,FALSE),0)</f>
        <v>35</v>
      </c>
      <c r="BA35" s="57">
        <v>37</v>
      </c>
      <c r="BB35" s="58">
        <f>IFERROR(VLOOKUP(BA35,'Начисление очков NEW'!$B$4:$C$69,2,FALSE),0)</f>
        <v>15</v>
      </c>
      <c r="BC35" s="57" t="s">
        <v>119</v>
      </c>
      <c r="BD35" s="58">
        <f>IFERROR(VLOOKUP(BC35,'Начисление очков NEW'!$V$4:$W$69,2,FALSE),0)</f>
        <v>0</v>
      </c>
      <c r="BE35" s="6">
        <v>20</v>
      </c>
      <c r="BF35" s="59">
        <f>IFERROR(VLOOKUP(BE35,'Начисление очков NEW'!$G$4:$H$69,2,FALSE),0)</f>
        <v>27</v>
      </c>
      <c r="BG35" s="6" t="s">
        <v>119</v>
      </c>
      <c r="BH35" s="59">
        <f>IFERROR(VLOOKUP(BG35,'Начисление очков NEW'!$V$4:$W$69,2,FALSE),0)</f>
        <v>0</v>
      </c>
      <c r="BI35" s="57">
        <v>24</v>
      </c>
      <c r="BJ35" s="58">
        <f>IFERROR(VLOOKUP(BI35,'Начисление очков NEW'!$V$4:$W$69,2,FALSE),0)</f>
        <v>4</v>
      </c>
      <c r="BK35" s="45">
        <v>27</v>
      </c>
      <c r="BL35" s="45">
        <v>1</v>
      </c>
      <c r="BM35" s="45">
        <v>3.5</v>
      </c>
      <c r="BN35" s="74">
        <v>0</v>
      </c>
      <c r="BO35" s="76">
        <v>323</v>
      </c>
      <c r="BP35" s="76">
        <v>18</v>
      </c>
      <c r="BQ35" s="96">
        <v>11</v>
      </c>
      <c r="BR35" s="97">
        <v>29.363636363636363</v>
      </c>
      <c r="BS35" s="76">
        <v>295</v>
      </c>
      <c r="BT35" s="50">
        <v>12</v>
      </c>
      <c r="BU35" s="50">
        <f>VLOOKUP(BT35,'Начисление очков NEW'!$V$4:$W$68,2,FALSE)</f>
        <v>17</v>
      </c>
    </row>
    <row r="36" spans="2:76" ht="15" customHeight="1" x14ac:dyDescent="0.3">
      <c r="B36" s="89" t="s">
        <v>38</v>
      </c>
      <c r="C36" s="90">
        <f>C35+1</f>
        <v>28</v>
      </c>
      <c r="D36" s="83">
        <f>IF(BK36=0," ",IF(BK36-C36=0," ",BK36-C36))</f>
        <v>4</v>
      </c>
      <c r="E36" s="103">
        <v>3.5</v>
      </c>
      <c r="F36" s="107">
        <f>E36-BM36</f>
        <v>0</v>
      </c>
      <c r="G36" s="91">
        <f>N36+P36+R36+T36+V36+X36+Z36+AB36+AD36+AF36+AH36+AJ36+AL36+AN36+AP36+AR36+AT36+AV36+AX36+AZ36+BB36+BD36+BF36+BH36+BJ36</f>
        <v>291</v>
      </c>
      <c r="H36" s="84">
        <f>G36-BO36</f>
        <v>17</v>
      </c>
      <c r="I36" s="92">
        <f>ROUNDUP(COUNTIF(M36:BJ36,"&gt; 0")/2,0)</f>
        <v>5</v>
      </c>
      <c r="J36" s="93">
        <f>IF(G36=0, "", G36/I36)</f>
        <v>58.2</v>
      </c>
      <c r="K36" s="100">
        <f>SUMPRODUCT(LARGE((N36,P36,R36,T36,V36,X36,Z36,AB36,AD36,AF36,AH36,AJ36,AL36,AN36,AP36,AR36,AT36,AV36,AX36,AZ36,BB36,BD36,BF36,BH36,BJ36),{1,2,3,4,5,6,7,8}))</f>
        <v>291</v>
      </c>
      <c r="L36" s="101">
        <f>K36-BS36</f>
        <v>17</v>
      </c>
      <c r="M36" s="57">
        <v>12</v>
      </c>
      <c r="N36" s="58">
        <f>IFERROR(VLOOKUP(M36,'Начисление очков NEW'!$V$4:$W$69,2,FALSE),0)</f>
        <v>17</v>
      </c>
      <c r="O36" s="48" t="s">
        <v>119</v>
      </c>
      <c r="P36" s="48">
        <f>IFERROR(VLOOKUP(O36,'Начисление очков NEW'!$G$4:$H$69,2,FALSE),0)</f>
        <v>0</v>
      </c>
      <c r="Q36" s="57" t="s">
        <v>119</v>
      </c>
      <c r="R36" s="58">
        <f>IFERROR(VLOOKUP(Q36,'Начисление очков NEW'!$AF$4:$AG$69,2,FALSE),0)</f>
        <v>0</v>
      </c>
      <c r="S36" s="6" t="s">
        <v>119</v>
      </c>
      <c r="T36" s="59">
        <f>IFERROR(VLOOKUP(S36,'Начисление очков NEW'!$L$4:$M$69,2,FALSE),0)</f>
        <v>0</v>
      </c>
      <c r="U36" s="57" t="s">
        <v>119</v>
      </c>
      <c r="V36" s="58">
        <f>IFERROR(VLOOKUP(U36,'Начисление очков NEW'!$AF$4:$AG$69,2,FALSE),0)</f>
        <v>0</v>
      </c>
      <c r="W36" s="6">
        <v>10</v>
      </c>
      <c r="X36" s="59">
        <f>IFERROR(VLOOKUP(W36,'Начисление очков NEW'!$B$4:$C$69,2,FALSE),0)</f>
        <v>125</v>
      </c>
      <c r="Y36" s="6" t="s">
        <v>119</v>
      </c>
      <c r="Z36" s="59">
        <f>IFERROR(VLOOKUP(Y36,'Начисление очков NEW'!$V$4:$W$69,2,FALSE),0)</f>
        <v>0</v>
      </c>
      <c r="AA36" s="57" t="s">
        <v>119</v>
      </c>
      <c r="AB36" s="58">
        <f>IFERROR(VLOOKUP(AA36,'Начисление очков NEW'!$G$4:$H$69,2,FALSE),0)</f>
        <v>0</v>
      </c>
      <c r="AC36" s="6" t="s">
        <v>119</v>
      </c>
      <c r="AD36" s="59">
        <f>IFERROR(VLOOKUP(AC36,'Начисление очков NEW'!$V$4:$W$69,2,FALSE),0)</f>
        <v>0</v>
      </c>
      <c r="AE36" s="57">
        <v>24</v>
      </c>
      <c r="AF36" s="58">
        <f>IFERROR(VLOOKUP(AE36,'Начисление очков NEW'!$B$4:$C$69,2,FALSE),0)</f>
        <v>34</v>
      </c>
      <c r="AG36" s="57" t="s">
        <v>119</v>
      </c>
      <c r="AH36" s="58">
        <f>IFERROR(VLOOKUP(AG36,'Начисление очков NEW'!$V$4:$W$69,2,FALSE),0)</f>
        <v>0</v>
      </c>
      <c r="AI36" s="57" t="s">
        <v>119</v>
      </c>
      <c r="AJ36" s="58">
        <f>IFERROR(VLOOKUP(AI36,'Начисление очков NEW'!$AF$4:$AG$69,2,FALSE),0)</f>
        <v>0</v>
      </c>
      <c r="AK36" s="6" t="s">
        <v>119</v>
      </c>
      <c r="AL36" s="59">
        <f>IFERROR(VLOOKUP(AK36,'Начисление очков NEW'!$V$4:$W$69,2,FALSE),0)</f>
        <v>0</v>
      </c>
      <c r="AM36" s="57" t="s">
        <v>119</v>
      </c>
      <c r="AN36" s="58">
        <f>IFERROR(VLOOKUP(AM36,'Начисление очков NEW'!$B$4:$C$69,2,FALSE),0)</f>
        <v>0</v>
      </c>
      <c r="AO36" s="6" t="s">
        <v>119</v>
      </c>
      <c r="AP36" s="59">
        <f>IFERROR(VLOOKUP(AO36,'Начисление очков NEW'!$V$4:$W$69,2,FALSE),0)</f>
        <v>0</v>
      </c>
      <c r="AQ36" s="57" t="s">
        <v>119</v>
      </c>
      <c r="AR36" s="58">
        <f>IFERROR(VLOOKUP(AQ36,'Начисление очков NEW'!$G$4:$H$69,2,FALSE),0)</f>
        <v>0</v>
      </c>
      <c r="AS36" s="57" t="s">
        <v>119</v>
      </c>
      <c r="AT36" s="58">
        <f>IFERROR(VLOOKUP(AS36,'Начисление очков NEW'!$AF$4:$AG$69,2,FALSE),0)</f>
        <v>0</v>
      </c>
      <c r="AU36" s="6">
        <v>17</v>
      </c>
      <c r="AV36" s="59">
        <f>IFERROR(VLOOKUP(AU36,'Начисление очков NEW'!$G$4:$H$69,2,FALSE),0)</f>
        <v>50</v>
      </c>
      <c r="AW36" s="6" t="s">
        <v>119</v>
      </c>
      <c r="AX36" s="59">
        <f>IFERROR(VLOOKUP(AW36,'Начисление очков NEW'!$AF$4:$AG$69,2,FALSE),0)</f>
        <v>0</v>
      </c>
      <c r="AY36" s="57" t="s">
        <v>119</v>
      </c>
      <c r="AZ36" s="58">
        <f>IFERROR(VLOOKUP(AY36,'Начисление очков NEW'!$V$4:$W$69,2,FALSE),0)</f>
        <v>0</v>
      </c>
      <c r="BA36" s="57">
        <v>18</v>
      </c>
      <c r="BB36" s="58">
        <f>IFERROR(VLOOKUP(BA36,'Начисление очков NEW'!$B$4:$C$69,2,FALSE),0)</f>
        <v>65</v>
      </c>
      <c r="BC36" s="57" t="s">
        <v>119</v>
      </c>
      <c r="BD36" s="58">
        <f>IFERROR(VLOOKUP(BC36,'Начисление очков NEW'!$V$4:$W$69,2,FALSE),0)</f>
        <v>0</v>
      </c>
      <c r="BE36" s="6" t="s">
        <v>119</v>
      </c>
      <c r="BF36" s="59">
        <f>IFERROR(VLOOKUP(BE36,'Начисление очков NEW'!$G$4:$H$69,2,FALSE),0)</f>
        <v>0</v>
      </c>
      <c r="BG36" s="6" t="s">
        <v>119</v>
      </c>
      <c r="BH36" s="59">
        <f>IFERROR(VLOOKUP(BG36,'Начисление очков NEW'!$V$4:$W$69,2,FALSE),0)</f>
        <v>0</v>
      </c>
      <c r="BI36" s="57" t="s">
        <v>119</v>
      </c>
      <c r="BJ36" s="58">
        <f>IFERROR(VLOOKUP(BI36,'Начисление очков NEW'!$V$4:$W$69,2,FALSE),0)</f>
        <v>0</v>
      </c>
      <c r="BK36" s="45">
        <v>32</v>
      </c>
      <c r="BL36" s="45">
        <v>-7</v>
      </c>
      <c r="BM36" s="45">
        <v>3.5</v>
      </c>
      <c r="BN36" s="74">
        <v>0</v>
      </c>
      <c r="BO36" s="75">
        <v>274</v>
      </c>
      <c r="BP36" s="75">
        <v>-55</v>
      </c>
      <c r="BQ36" s="96">
        <v>4</v>
      </c>
      <c r="BR36" s="97">
        <v>68.5</v>
      </c>
      <c r="BS36" s="75">
        <v>274</v>
      </c>
      <c r="BT36" s="50"/>
      <c r="BU36" s="50">
        <f>VLOOKUP(BT36,'Начисление очков NEW'!$V$4:$W$68,2,FALSE)</f>
        <v>0</v>
      </c>
      <c r="BV36" s="2"/>
      <c r="BW36" s="2"/>
      <c r="BX36" s="2"/>
    </row>
    <row r="37" spans="2:76" ht="15" customHeight="1" x14ac:dyDescent="0.3">
      <c r="B37" s="89" t="s">
        <v>138</v>
      </c>
      <c r="C37" s="90">
        <f>C36+1</f>
        <v>29</v>
      </c>
      <c r="D37" s="83">
        <f>IF(BK37=0," ",IF(BK37-C37=0," ",BK37-C37))</f>
        <v>1</v>
      </c>
      <c r="E37" s="103">
        <v>3</v>
      </c>
      <c r="F37" s="107">
        <f>E37-BM37</f>
        <v>0</v>
      </c>
      <c r="G37" s="91">
        <f>N37+P37+R37+T37+V37+X37+Z37+AB37+AD37+AF37+AH37+AJ37+AL37+AN37+AP37+AR37+AT37+AV37+AX37+AZ37+BB37+BD37+BF37+BH37+BJ37</f>
        <v>290</v>
      </c>
      <c r="H37" s="84">
        <f>G37-BO37</f>
        <v>0</v>
      </c>
      <c r="I37" s="92">
        <f>ROUNDUP(COUNTIF(M37:BJ37,"&gt; 0")/2,0)</f>
        <v>6</v>
      </c>
      <c r="J37" s="93">
        <f>IF(G37=0, "", G37/I37)</f>
        <v>48.333333333333336</v>
      </c>
      <c r="K37" s="100">
        <f>SUMPRODUCT(LARGE((N37,P37,R37,T37,V37,X37,Z37,AB37,AD37,AF37,AH37,AJ37,AL37,AN37,AP37,AR37,AT37,AV37,AX37,AZ37,BB37,BD37,BF37,BH37,BJ37),{1,2,3,4,5,6,7,8}))</f>
        <v>290</v>
      </c>
      <c r="L37" s="101">
        <f>K37-BS37</f>
        <v>0</v>
      </c>
      <c r="M37" s="57" t="s">
        <v>119</v>
      </c>
      <c r="N37" s="58">
        <f>IFERROR(VLOOKUP(M37,'Начисление очков NEW'!$V$4:$W$69,2,FALSE),0)</f>
        <v>0</v>
      </c>
      <c r="O37" s="48" t="s">
        <v>119</v>
      </c>
      <c r="P37" s="48">
        <f>IFERROR(VLOOKUP(O37,'Начисление очков NEW'!$G$4:$H$69,2,FALSE),0)</f>
        <v>0</v>
      </c>
      <c r="Q37" s="57" t="s">
        <v>119</v>
      </c>
      <c r="R37" s="58">
        <f>IFERROR(VLOOKUP(Q37,'Начисление очков NEW'!$AF$4:$AG$69,2,FALSE),0)</f>
        <v>0</v>
      </c>
      <c r="S37" s="6" t="s">
        <v>119</v>
      </c>
      <c r="T37" s="59">
        <f>IFERROR(VLOOKUP(S37,'Начисление очков NEW'!$L$4:$M$69,2,FALSE),0)</f>
        <v>0</v>
      </c>
      <c r="U37" s="57" t="s">
        <v>119</v>
      </c>
      <c r="V37" s="58">
        <f>IFERROR(VLOOKUP(U37,'Начисление очков NEW'!$AF$4:$AG$69,2,FALSE),0)</f>
        <v>0</v>
      </c>
      <c r="W37" s="6">
        <v>16</v>
      </c>
      <c r="X37" s="59">
        <f>IFERROR(VLOOKUP(W37,'Начисление очков NEW'!$B$4:$C$69,2,FALSE),0)</f>
        <v>90</v>
      </c>
      <c r="Y37" s="6" t="s">
        <v>119</v>
      </c>
      <c r="Z37" s="59">
        <f>IFERROR(VLOOKUP(Y37,'Начисление очков NEW'!$V$4:$W$69,2,FALSE),0)</f>
        <v>0</v>
      </c>
      <c r="AA37" s="57" t="s">
        <v>119</v>
      </c>
      <c r="AB37" s="58">
        <f>IFERROR(VLOOKUP(AA37,'Начисление очков NEW'!$G$4:$H$69,2,FALSE),0)</f>
        <v>0</v>
      </c>
      <c r="AC37" s="6">
        <v>5</v>
      </c>
      <c r="AD37" s="59">
        <f>IFERROR(VLOOKUP(AC37,'Начисление очков NEW'!$V$4:$W$69,2,FALSE),0)</f>
        <v>40</v>
      </c>
      <c r="AE37" s="57" t="s">
        <v>119</v>
      </c>
      <c r="AF37" s="58">
        <f>IFERROR(VLOOKUP(AE37,'Начисление очков NEW'!$B$4:$C$69,2,FALSE),0)</f>
        <v>0</v>
      </c>
      <c r="AG37" s="57">
        <v>17</v>
      </c>
      <c r="AH37" s="58">
        <f>IFERROR(VLOOKUP(AG37,'Начисление очков NEW'!$V$4:$W$69,2,FALSE),0)</f>
        <v>10</v>
      </c>
      <c r="AI37" s="57" t="s">
        <v>119</v>
      </c>
      <c r="AJ37" s="58">
        <f>IFERROR(VLOOKUP(AI37,'Начисление очков NEW'!$AF$4:$AG$69,2,FALSE),0)</f>
        <v>0</v>
      </c>
      <c r="AK37" s="6">
        <v>2</v>
      </c>
      <c r="AL37" s="59">
        <f>IFERROR(VLOOKUP(AK37,'Начисление очков NEW'!$V$4:$W$69,2,FALSE),0)</f>
        <v>80</v>
      </c>
      <c r="AM37" s="57" t="s">
        <v>119</v>
      </c>
      <c r="AN37" s="58">
        <f>IFERROR(VLOOKUP(AM37,'Начисление очков NEW'!$B$4:$C$69,2,FALSE),0)</f>
        <v>0</v>
      </c>
      <c r="AO37" s="6">
        <v>8</v>
      </c>
      <c r="AP37" s="59">
        <f>IFERROR(VLOOKUP(AO37,'Начисление очков NEW'!$V$4:$W$69,2,FALSE),0)</f>
        <v>30</v>
      </c>
      <c r="AQ37" s="57" t="s">
        <v>119</v>
      </c>
      <c r="AR37" s="58">
        <f>IFERROR(VLOOKUP(AQ37,'Начисление очков NEW'!$G$4:$H$69,2,FALSE),0)</f>
        <v>0</v>
      </c>
      <c r="AS37" s="57" t="s">
        <v>119</v>
      </c>
      <c r="AT37" s="58">
        <f>IFERROR(VLOOKUP(AS37,'Начисление очков NEW'!$AF$4:$AG$69,2,FALSE),0)</f>
        <v>0</v>
      </c>
      <c r="AU37" s="6" t="s">
        <v>119</v>
      </c>
      <c r="AV37" s="59">
        <f>IFERROR(VLOOKUP(AU37,'Начисление очков NEW'!$G$4:$H$69,2,FALSE),0)</f>
        <v>0</v>
      </c>
      <c r="AW37" s="6" t="s">
        <v>119</v>
      </c>
      <c r="AX37" s="59">
        <f>IFERROR(VLOOKUP(AW37,'Начисление очков NEW'!$AF$4:$AG$69,2,FALSE),0)</f>
        <v>0</v>
      </c>
      <c r="AY37" s="57">
        <v>5</v>
      </c>
      <c r="AZ37" s="58">
        <f>IFERROR(VLOOKUP(AY37,'Начисление очков NEW'!$V$4:$W$69,2,FALSE),0)</f>
        <v>40</v>
      </c>
      <c r="BA37" s="57"/>
      <c r="BB37" s="58">
        <f>IFERROR(VLOOKUP(BA37,'Начисление очков NEW'!$B$4:$C$69,2,FALSE),0)</f>
        <v>0</v>
      </c>
      <c r="BC37" s="57" t="s">
        <v>119</v>
      </c>
      <c r="BD37" s="58">
        <f>IFERROR(VLOOKUP(BC37,'Начисление очков NEW'!$V$4:$W$69,2,FALSE),0)</f>
        <v>0</v>
      </c>
      <c r="BE37" s="6" t="s">
        <v>119</v>
      </c>
      <c r="BF37" s="59">
        <f>IFERROR(VLOOKUP(BE37,'Начисление очков NEW'!$G$4:$H$69,2,FALSE),0)</f>
        <v>0</v>
      </c>
      <c r="BG37" s="6"/>
      <c r="BH37" s="59">
        <f>IFERROR(VLOOKUP(BG37,'Начисление очков NEW'!$V$4:$W$69,2,FALSE),0)</f>
        <v>0</v>
      </c>
      <c r="BI37" s="57"/>
      <c r="BJ37" s="58">
        <f>IFERROR(VLOOKUP(BI37,'Начисление очков NEW'!$V$4:$W$69,2,FALSE),0)</f>
        <v>0</v>
      </c>
      <c r="BK37" s="45">
        <v>30</v>
      </c>
      <c r="BL37" s="45">
        <v>1</v>
      </c>
      <c r="BM37" s="45">
        <v>3</v>
      </c>
      <c r="BN37" s="74">
        <v>0</v>
      </c>
      <c r="BO37" s="76">
        <v>290</v>
      </c>
      <c r="BP37" s="76">
        <v>0</v>
      </c>
      <c r="BQ37" s="96">
        <v>6</v>
      </c>
      <c r="BR37" s="97">
        <v>48.333333333333336</v>
      </c>
      <c r="BS37" s="76">
        <v>290</v>
      </c>
      <c r="BT37" s="50"/>
      <c r="BU37" s="50">
        <f>VLOOKUP(BT37,'Начисление очков NEW'!$V$4:$W$68,2,FALSE)</f>
        <v>0</v>
      </c>
    </row>
    <row r="38" spans="2:76" ht="15" customHeight="1" x14ac:dyDescent="0.3">
      <c r="B38" s="89" t="s">
        <v>64</v>
      </c>
      <c r="C38" s="90">
        <f>C37+1</f>
        <v>30</v>
      </c>
      <c r="D38" s="83">
        <f>IF(BK38=0," ",IF(BK38-C38=0," ",BK38-C38))</f>
        <v>-1</v>
      </c>
      <c r="E38" s="103">
        <v>3.5</v>
      </c>
      <c r="F38" s="107">
        <f>E38-BM38</f>
        <v>0</v>
      </c>
      <c r="G38" s="91">
        <f>N38+P38+R38+T38+V38+X38+Z38+AB38+AD38+AF38+AH38+AJ38+AL38+AN38+AP38+AR38+AT38+AV38+AX38+AZ38+BB38+BD38+BF38+BH38+BJ38</f>
        <v>287</v>
      </c>
      <c r="H38" s="84">
        <f>G38-BO38</f>
        <v>-4</v>
      </c>
      <c r="I38" s="92">
        <f>ROUNDUP(COUNTIF(M38:BJ38,"&gt; 0")/2,0)</f>
        <v>9</v>
      </c>
      <c r="J38" s="93">
        <f>IF(G38=0, "", G38/I38)</f>
        <v>31.888888888888889</v>
      </c>
      <c r="K38" s="100">
        <f>SUMPRODUCT(LARGE((N38,P38,R38,T38,V38,X38,Z38,AB38,AD38,AF38,AH38,AJ38,AL38,AN38,AP38,AR38,AT38,AV38,AX38,AZ38,BB38,BD38,BF38,BH38,BJ38),{1,2,3,4,5,6,7,8}))</f>
        <v>277</v>
      </c>
      <c r="L38" s="101">
        <f>K38-BS38</f>
        <v>0</v>
      </c>
      <c r="M38" s="57" t="s">
        <v>119</v>
      </c>
      <c r="N38" s="58">
        <f>IFERROR(VLOOKUP(M38,'Начисление очков NEW'!$V$4:$W$69,2,FALSE),0)</f>
        <v>0</v>
      </c>
      <c r="O38" s="48" t="s">
        <v>119</v>
      </c>
      <c r="P38" s="48">
        <f>IFERROR(VLOOKUP(O38,'Начисление очков NEW'!$G$4:$H$69,2,FALSE),0)</f>
        <v>0</v>
      </c>
      <c r="Q38" s="57" t="s">
        <v>119</v>
      </c>
      <c r="R38" s="58">
        <f>IFERROR(VLOOKUP(Q38,'Начисление очков NEW'!$AF$4:$AG$69,2,FALSE),0)</f>
        <v>0</v>
      </c>
      <c r="S38" s="6">
        <v>20</v>
      </c>
      <c r="T38" s="59">
        <f>IFERROR(VLOOKUP(S38,'Начисление очков NEW'!$L$4:$M$69,2,FALSE),0)</f>
        <v>16</v>
      </c>
      <c r="U38" s="57" t="s">
        <v>119</v>
      </c>
      <c r="V38" s="58">
        <f>IFERROR(VLOOKUP(U38,'Начисление очков NEW'!$AF$4:$AG$69,2,FALSE),0)</f>
        <v>0</v>
      </c>
      <c r="W38" s="6">
        <v>14</v>
      </c>
      <c r="X38" s="59">
        <f>IFERROR(VLOOKUP(W38,'Начисление очков NEW'!$B$4:$C$69,2,FALSE),0)</f>
        <v>96</v>
      </c>
      <c r="Y38" s="6" t="s">
        <v>119</v>
      </c>
      <c r="Z38" s="59">
        <f>IFERROR(VLOOKUP(Y38,'Начисление очков NEW'!$V$4:$W$69,2,FALSE),0)</f>
        <v>0</v>
      </c>
      <c r="AA38" s="57" t="s">
        <v>119</v>
      </c>
      <c r="AB38" s="58">
        <f>IFERROR(VLOOKUP(AA38,'Начисление очков NEW'!$G$4:$H$69,2,FALSE),0)</f>
        <v>0</v>
      </c>
      <c r="AC38" s="6">
        <v>8</v>
      </c>
      <c r="AD38" s="59">
        <f>IFERROR(VLOOKUP(AC38,'Начисление очков NEW'!$V$4:$W$69,2,FALSE),0)</f>
        <v>30</v>
      </c>
      <c r="AE38" s="57" t="s">
        <v>119</v>
      </c>
      <c r="AF38" s="58">
        <f>IFERROR(VLOOKUP(AE38,'Начисление очков NEW'!$B$4:$C$69,2,FALSE),0)</f>
        <v>0</v>
      </c>
      <c r="AG38" s="57">
        <v>11</v>
      </c>
      <c r="AH38" s="58">
        <f>IFERROR(VLOOKUP(AG38,'Начисление очков NEW'!$V$4:$W$69,2,FALSE),0)</f>
        <v>18</v>
      </c>
      <c r="AI38" s="57" t="s">
        <v>119</v>
      </c>
      <c r="AJ38" s="58">
        <f>IFERROR(VLOOKUP(AI38,'Начисление очков NEW'!$AF$4:$AG$69,2,FALSE),0)</f>
        <v>0</v>
      </c>
      <c r="AK38" s="6">
        <v>17</v>
      </c>
      <c r="AL38" s="59">
        <f>IFERROR(VLOOKUP(AK38,'Начисление очков NEW'!$V$4:$W$69,2,FALSE),0)</f>
        <v>10</v>
      </c>
      <c r="AM38" s="57" t="s">
        <v>119</v>
      </c>
      <c r="AN38" s="58">
        <f>IFERROR(VLOOKUP(AM38,'Начисление очков NEW'!$B$4:$C$69,2,FALSE),0)</f>
        <v>0</v>
      </c>
      <c r="AO38" s="6" t="s">
        <v>119</v>
      </c>
      <c r="AP38" s="59">
        <f>IFERROR(VLOOKUP(AO38,'Начисление очков NEW'!$V$4:$W$69,2,FALSE),0)</f>
        <v>0</v>
      </c>
      <c r="AQ38" s="57" t="s">
        <v>119</v>
      </c>
      <c r="AR38" s="58">
        <f>IFERROR(VLOOKUP(AQ38,'Начисление очков NEW'!$G$4:$H$69,2,FALSE),0)</f>
        <v>0</v>
      </c>
      <c r="AS38" s="57">
        <v>6</v>
      </c>
      <c r="AT38" s="58">
        <f>IFERROR(VLOOKUP(AS38,'Начисление очков NEW'!$AF$4:$AG$69,2,FALSE),0)</f>
        <v>11</v>
      </c>
      <c r="AU38" s="6" t="s">
        <v>119</v>
      </c>
      <c r="AV38" s="59">
        <f>IFERROR(VLOOKUP(AU38,'Начисление очков NEW'!$G$4:$H$69,2,FALSE),0)</f>
        <v>0</v>
      </c>
      <c r="AW38" s="6" t="s">
        <v>119</v>
      </c>
      <c r="AX38" s="59">
        <f>IFERROR(VLOOKUP(AW38,'Начисление очков NEW'!$AF$4:$AG$69,2,FALSE),0)</f>
        <v>0</v>
      </c>
      <c r="AY38" s="57">
        <v>16</v>
      </c>
      <c r="AZ38" s="58">
        <f>IFERROR(VLOOKUP(AY38,'Начисление очков NEW'!$V$4:$W$69,2,FALSE),0)</f>
        <v>11</v>
      </c>
      <c r="BA38" s="57">
        <v>36</v>
      </c>
      <c r="BB38" s="58">
        <f>IFERROR(VLOOKUP(BA38,'Начисление очков NEW'!$B$4:$C$69,2,FALSE),0)</f>
        <v>15</v>
      </c>
      <c r="BC38" s="57" t="s">
        <v>119</v>
      </c>
      <c r="BD38" s="58">
        <f>IFERROR(VLOOKUP(BC38,'Начисление очков NEW'!$V$4:$W$69,2,FALSE),0)</f>
        <v>0</v>
      </c>
      <c r="BE38" s="6" t="s">
        <v>119</v>
      </c>
      <c r="BF38" s="59">
        <f>IFERROR(VLOOKUP(BE38,'Начисление очков NEW'!$G$4:$H$69,2,FALSE),0)</f>
        <v>0</v>
      </c>
      <c r="BG38" s="6">
        <v>2</v>
      </c>
      <c r="BH38" s="59">
        <f>IFERROR(VLOOKUP(BG38,'Начисление очков NEW'!$V$4:$W$69,2,FALSE),0)</f>
        <v>80</v>
      </c>
      <c r="BI38" s="57" t="s">
        <v>119</v>
      </c>
      <c r="BJ38" s="58">
        <f>IFERROR(VLOOKUP(BI38,'Начисление очков NEW'!$V$4:$W$69,2,FALSE),0)</f>
        <v>0</v>
      </c>
      <c r="BK38" s="45">
        <v>29</v>
      </c>
      <c r="BL38" s="45">
        <v>1</v>
      </c>
      <c r="BM38" s="45">
        <v>3.5</v>
      </c>
      <c r="BN38" s="74">
        <v>0</v>
      </c>
      <c r="BO38" s="76">
        <v>291</v>
      </c>
      <c r="BP38" s="76">
        <v>0</v>
      </c>
      <c r="BQ38" s="96">
        <v>10</v>
      </c>
      <c r="BR38" s="97">
        <v>29.1</v>
      </c>
      <c r="BS38" s="76">
        <v>277</v>
      </c>
      <c r="BT38" s="50">
        <v>24</v>
      </c>
      <c r="BU38" s="50">
        <f>VLOOKUP(BT38,'Начисление очков NEW'!$V$4:$W$68,2,FALSE)</f>
        <v>4</v>
      </c>
    </row>
    <row r="39" spans="2:76" ht="15" customHeight="1" x14ac:dyDescent="0.3">
      <c r="B39" s="89" t="s">
        <v>34</v>
      </c>
      <c r="C39" s="90">
        <f>C38+1</f>
        <v>31</v>
      </c>
      <c r="D39" s="83">
        <f>IF(BK39=0," ",IF(BK39-C39=0," ",BK39-C39))</f>
        <v>-3</v>
      </c>
      <c r="E39" s="103">
        <v>3.5</v>
      </c>
      <c r="F39" s="107">
        <f>E39-BM39</f>
        <v>0</v>
      </c>
      <c r="G39" s="91">
        <f>N39+P39+R39+T39+V39+X39+Z39+AB39+AD39+AF39+AH39+AJ39+AL39+AN39+AP39+AR39+AT39+AV39+AX39+AZ39+BB39+BD39+BF39+BH39+BJ39</f>
        <v>284</v>
      </c>
      <c r="H39" s="84">
        <f>G39-BO39</f>
        <v>-11</v>
      </c>
      <c r="I39" s="92">
        <f>ROUNDUP(COUNTIF(M39:BJ39,"&gt; 0")/2,0)</f>
        <v>6</v>
      </c>
      <c r="J39" s="93">
        <f>IF(G39=0, "", G39/I39)</f>
        <v>47.333333333333336</v>
      </c>
      <c r="K39" s="100">
        <f>SUMPRODUCT(LARGE((N39,P39,R39,T39,V39,X39,Z39,AB39,AD39,AF39,AH39,AJ39,AL39,AN39,AP39,AR39,AT39,AV39,AX39,AZ39,BB39,BD39,BF39,BH39,BJ39),{1,2,3,4,5,6,7,8}))</f>
        <v>284</v>
      </c>
      <c r="L39" s="101">
        <f>K39-BS39</f>
        <v>-11</v>
      </c>
      <c r="M39" s="57" t="s">
        <v>119</v>
      </c>
      <c r="N39" s="58">
        <f>IFERROR(VLOOKUP(M39,'Начисление очков NEW'!$V$4:$W$69,2,FALSE),0)</f>
        <v>0</v>
      </c>
      <c r="O39" s="48" t="s">
        <v>119</v>
      </c>
      <c r="P39" s="48">
        <f>IFERROR(VLOOKUP(O39,'Начисление очков NEW'!$G$4:$H$69,2,FALSE),0)</f>
        <v>0</v>
      </c>
      <c r="Q39" s="57" t="s">
        <v>119</v>
      </c>
      <c r="R39" s="58">
        <f>IFERROR(VLOOKUP(Q39,'Начисление очков NEW'!$AF$4:$AG$69,2,FALSE),0)</f>
        <v>0</v>
      </c>
      <c r="S39" s="6">
        <v>20</v>
      </c>
      <c r="T39" s="59">
        <f>IFERROR(VLOOKUP(S39,'Начисление очков NEW'!$L$4:$M$69,2,FALSE),0)</f>
        <v>16</v>
      </c>
      <c r="U39" s="57" t="s">
        <v>119</v>
      </c>
      <c r="V39" s="58">
        <f>IFERROR(VLOOKUP(U39,'Начисление очков NEW'!$AF$4:$AG$69,2,FALSE),0)</f>
        <v>0</v>
      </c>
      <c r="W39" s="6" t="s">
        <v>119</v>
      </c>
      <c r="X39" s="59">
        <f>IFERROR(VLOOKUP(W39,'Начисление очков NEW'!$B$4:$C$69,2,FALSE),0)</f>
        <v>0</v>
      </c>
      <c r="Y39" s="6" t="s">
        <v>119</v>
      </c>
      <c r="Z39" s="59">
        <f>IFERROR(VLOOKUP(Y39,'Начисление очков NEW'!$V$4:$W$69,2,FALSE),0)</f>
        <v>0</v>
      </c>
      <c r="AA39" s="57" t="s">
        <v>119</v>
      </c>
      <c r="AB39" s="58">
        <f>IFERROR(VLOOKUP(AA39,'Начисление очков NEW'!$G$4:$H$69,2,FALSE),0)</f>
        <v>0</v>
      </c>
      <c r="AC39" s="6">
        <v>4</v>
      </c>
      <c r="AD39" s="59">
        <f>IFERROR(VLOOKUP(AC39,'Начисление очков NEW'!$V$4:$W$69,2,FALSE),0)</f>
        <v>48</v>
      </c>
      <c r="AE39" s="57" t="s">
        <v>119</v>
      </c>
      <c r="AF39" s="58">
        <f>IFERROR(VLOOKUP(AE39,'Начисление очков NEW'!$B$4:$C$69,2,FALSE),0)</f>
        <v>0</v>
      </c>
      <c r="AG39" s="57" t="s">
        <v>119</v>
      </c>
      <c r="AH39" s="58">
        <f>IFERROR(VLOOKUP(AG39,'Начисление очков NEW'!$V$4:$W$69,2,FALSE),0)</f>
        <v>0</v>
      </c>
      <c r="AI39" s="57" t="s">
        <v>119</v>
      </c>
      <c r="AJ39" s="58">
        <f>IFERROR(VLOOKUP(AI39,'Начисление очков NEW'!$AF$4:$AG$69,2,FALSE),0)</f>
        <v>0</v>
      </c>
      <c r="AK39" s="6" t="s">
        <v>119</v>
      </c>
      <c r="AL39" s="59">
        <f>IFERROR(VLOOKUP(AK39,'Начисление очков NEW'!$V$4:$W$69,2,FALSE),0)</f>
        <v>0</v>
      </c>
      <c r="AM39" s="57" t="s">
        <v>119</v>
      </c>
      <c r="AN39" s="58">
        <f>IFERROR(VLOOKUP(AM39,'Начисление очков NEW'!$B$4:$C$69,2,FALSE),0)</f>
        <v>0</v>
      </c>
      <c r="AO39" s="6">
        <v>2</v>
      </c>
      <c r="AP39" s="59">
        <f>IFERROR(VLOOKUP(AO39,'Начисление очков NEW'!$V$4:$W$69,2,FALSE),0)</f>
        <v>80</v>
      </c>
      <c r="AQ39" s="57" t="s">
        <v>119</v>
      </c>
      <c r="AR39" s="58">
        <f>IFERROR(VLOOKUP(AQ39,'Начисление очков NEW'!$G$4:$H$69,2,FALSE),0)</f>
        <v>0</v>
      </c>
      <c r="AS39" s="57" t="s">
        <v>119</v>
      </c>
      <c r="AT39" s="58">
        <f>IFERROR(VLOOKUP(AS39,'Начисление очков NEW'!$AF$4:$AG$69,2,FALSE),0)</f>
        <v>0</v>
      </c>
      <c r="AU39" s="6">
        <v>10</v>
      </c>
      <c r="AV39" s="59">
        <f>IFERROR(VLOOKUP(AU39,'Начисление очков NEW'!$G$4:$H$69,2,FALSE),0)</f>
        <v>75</v>
      </c>
      <c r="AW39" s="6" t="s">
        <v>119</v>
      </c>
      <c r="AX39" s="59">
        <f>IFERROR(VLOOKUP(AW39,'Начисление очков NEW'!$AF$4:$AG$69,2,FALSE),0)</f>
        <v>0</v>
      </c>
      <c r="AY39" s="57" t="s">
        <v>119</v>
      </c>
      <c r="AZ39" s="58">
        <f>IFERROR(VLOOKUP(AY39,'Начисление очков NEW'!$V$4:$W$69,2,FALSE),0)</f>
        <v>0</v>
      </c>
      <c r="BA39" s="57" t="s">
        <v>119</v>
      </c>
      <c r="BB39" s="58">
        <f>IFERROR(VLOOKUP(BA39,'Начисление очков NEW'!$B$4:$C$69,2,FALSE),0)</f>
        <v>0</v>
      </c>
      <c r="BC39" s="57" t="s">
        <v>119</v>
      </c>
      <c r="BD39" s="58">
        <f>IFERROR(VLOOKUP(BC39,'Начисление очков NEW'!$V$4:$W$69,2,FALSE),0)</f>
        <v>0</v>
      </c>
      <c r="BE39" s="6" t="s">
        <v>119</v>
      </c>
      <c r="BF39" s="59">
        <f>IFERROR(VLOOKUP(BE39,'Начисление очков NEW'!$G$4:$H$69,2,FALSE),0)</f>
        <v>0</v>
      </c>
      <c r="BG39" s="6">
        <v>4</v>
      </c>
      <c r="BH39" s="59">
        <f>IFERROR(VLOOKUP(BG39,'Начисление очков NEW'!$V$4:$W$69,2,FALSE),0)</f>
        <v>48</v>
      </c>
      <c r="BI39" s="57">
        <v>12</v>
      </c>
      <c r="BJ39" s="58">
        <f>IFERROR(VLOOKUP(BI39,'Начисление очков NEW'!$V$4:$W$69,2,FALSE),0)</f>
        <v>17</v>
      </c>
      <c r="BK39" s="45">
        <v>28</v>
      </c>
      <c r="BL39" s="45">
        <v>1</v>
      </c>
      <c r="BM39" s="45">
        <v>3.5</v>
      </c>
      <c r="BN39" s="74">
        <v>0</v>
      </c>
      <c r="BO39" s="75">
        <v>295</v>
      </c>
      <c r="BP39" s="76">
        <v>0</v>
      </c>
      <c r="BQ39" s="96">
        <v>7</v>
      </c>
      <c r="BR39" s="97">
        <v>42.142857142857146</v>
      </c>
      <c r="BS39" s="76">
        <v>295</v>
      </c>
      <c r="BT39" s="50">
        <v>16</v>
      </c>
      <c r="BU39" s="50">
        <f>VLOOKUP(BT39,'Начисление очков NEW'!$V$4:$W$68,2,FALSE)</f>
        <v>11</v>
      </c>
      <c r="BV39" s="2"/>
      <c r="BW39" s="2"/>
      <c r="BX39" s="2"/>
    </row>
    <row r="40" spans="2:76" ht="15" customHeight="1" x14ac:dyDescent="0.3">
      <c r="B40" s="89" t="s">
        <v>100</v>
      </c>
      <c r="C40" s="90">
        <f>C39+1</f>
        <v>32</v>
      </c>
      <c r="D40" s="83">
        <f>IF(BK40=0," ",IF(BK40-C40=0," ",BK40-C40))</f>
        <v>-1</v>
      </c>
      <c r="E40" s="103">
        <v>3.5</v>
      </c>
      <c r="F40" s="107">
        <f>E40-BM40</f>
        <v>0</v>
      </c>
      <c r="G40" s="91">
        <f>N40+P40+R40+T40+V40+X40+Z40+AB40+AD40+AF40+AH40+AJ40+AL40+AN40+AP40+AR40+AT40+AV40+AX40+AZ40+BB40+BD40+BF40+BH40+BJ40</f>
        <v>274</v>
      </c>
      <c r="H40" s="84">
        <f>G40-BO40</f>
        <v>-11</v>
      </c>
      <c r="I40" s="92">
        <f>ROUNDUP(COUNTIF(M40:BJ40,"&gt; 0")/2,0)</f>
        <v>10</v>
      </c>
      <c r="J40" s="93">
        <f>IF(G40=0, "", G40/I40)</f>
        <v>27.4</v>
      </c>
      <c r="K40" s="100">
        <f>SUMPRODUCT(LARGE((N40,P40,R40,T40,V40,X40,Z40,AB40,AD40,AF40,AH40,AJ40,AL40,AN40,AP40,AR40,AT40,AV40,AX40,AZ40,BB40,BD40,BF40,BH40,BJ40),{1,2,3,4,5,6,7,8}))</f>
        <v>257</v>
      </c>
      <c r="L40" s="101">
        <f>K40-BS40</f>
        <v>0</v>
      </c>
      <c r="M40" s="57" t="s">
        <v>119</v>
      </c>
      <c r="N40" s="58">
        <f>IFERROR(VLOOKUP(M40,'Начисление очков NEW'!$V$4:$W$69,2,FALSE),0)</f>
        <v>0</v>
      </c>
      <c r="O40" s="48">
        <v>32</v>
      </c>
      <c r="P40" s="48">
        <f>IFERROR(VLOOKUP(O40,'Начисление очков NEW'!$G$4:$H$69,2,FALSE),0)</f>
        <v>18</v>
      </c>
      <c r="Q40" s="57" t="s">
        <v>119</v>
      </c>
      <c r="R40" s="58">
        <f>IFERROR(VLOOKUP(Q40,'Начисление очков NEW'!$AF$4:$AG$69,2,FALSE),0)</f>
        <v>0</v>
      </c>
      <c r="S40" s="6" t="s">
        <v>119</v>
      </c>
      <c r="T40" s="59">
        <f>IFERROR(VLOOKUP(S40,'Начисление очков NEW'!$L$4:$M$69,2,FALSE),0)</f>
        <v>0</v>
      </c>
      <c r="U40" s="57" t="s">
        <v>119</v>
      </c>
      <c r="V40" s="58">
        <f>IFERROR(VLOOKUP(U40,'Начисление очков NEW'!$AF$4:$AG$69,2,FALSE),0)</f>
        <v>0</v>
      </c>
      <c r="W40" s="6" t="s">
        <v>119</v>
      </c>
      <c r="X40" s="59">
        <f>IFERROR(VLOOKUP(W40,'Начисление очков NEW'!$B$4:$C$69,2,FALSE),0)</f>
        <v>0</v>
      </c>
      <c r="Y40" s="6" t="s">
        <v>119</v>
      </c>
      <c r="Z40" s="59">
        <f>IFERROR(VLOOKUP(Y40,'Начисление очков NEW'!$V$4:$W$69,2,FALSE),0)</f>
        <v>0</v>
      </c>
      <c r="AA40" s="57">
        <v>24</v>
      </c>
      <c r="AB40" s="58">
        <f>IFERROR(VLOOKUP(AA40,'Начисление очков NEW'!$G$4:$H$69,2,FALSE),0)</f>
        <v>21</v>
      </c>
      <c r="AC40" s="6" t="s">
        <v>119</v>
      </c>
      <c r="AD40" s="59">
        <f>IFERROR(VLOOKUP(AC40,'Начисление очков NEW'!$V$4:$W$69,2,FALSE),0)</f>
        <v>0</v>
      </c>
      <c r="AE40" s="57" t="s">
        <v>119</v>
      </c>
      <c r="AF40" s="58">
        <f>IFERROR(VLOOKUP(AE40,'Начисление очков NEW'!$B$4:$C$69,2,FALSE),0)</f>
        <v>0</v>
      </c>
      <c r="AG40" s="57" t="s">
        <v>119</v>
      </c>
      <c r="AH40" s="58">
        <f>IFERROR(VLOOKUP(AG40,'Начисление очков NEW'!$V$4:$W$69,2,FALSE),0)</f>
        <v>0</v>
      </c>
      <c r="AI40" s="57" t="s">
        <v>119</v>
      </c>
      <c r="AJ40" s="58">
        <f>IFERROR(VLOOKUP(AI40,'Начисление очков NEW'!$AF$4:$AG$69,2,FALSE),0)</f>
        <v>0</v>
      </c>
      <c r="AK40" s="6">
        <v>16</v>
      </c>
      <c r="AL40" s="59">
        <f>IFERROR(VLOOKUP(AK40,'Начисление очков NEW'!$V$4:$W$69,2,FALSE),0)</f>
        <v>11</v>
      </c>
      <c r="AM40" s="57">
        <v>20</v>
      </c>
      <c r="AN40" s="58">
        <f>IFERROR(VLOOKUP(AM40,'Начисление очков NEW'!$B$4:$C$69,2,FALSE),0)</f>
        <v>40</v>
      </c>
      <c r="AO40" s="6">
        <v>16</v>
      </c>
      <c r="AP40" s="59">
        <f>IFERROR(VLOOKUP(AO40,'Начисление очков NEW'!$V$4:$W$69,2,FALSE),0)</f>
        <v>11</v>
      </c>
      <c r="AQ40" s="57">
        <v>16</v>
      </c>
      <c r="AR40" s="58">
        <f>IFERROR(VLOOKUP(AQ40,'Начисление очков NEW'!$G$4:$H$69,2,FALSE),0)</f>
        <v>55</v>
      </c>
      <c r="AS40" s="57" t="s">
        <v>119</v>
      </c>
      <c r="AT40" s="58">
        <f>IFERROR(VLOOKUP(AS40,'Начисление очков NEW'!$AF$4:$AG$69,2,FALSE),0)</f>
        <v>0</v>
      </c>
      <c r="AU40" s="6">
        <v>16</v>
      </c>
      <c r="AV40" s="59">
        <f>IFERROR(VLOOKUP(AU40,'Начисление очков NEW'!$G$4:$H$69,2,FALSE),0)</f>
        <v>55</v>
      </c>
      <c r="AW40" s="6" t="s">
        <v>119</v>
      </c>
      <c r="AX40" s="59">
        <f>IFERROR(VLOOKUP(AW40,'Начисление очков NEW'!$AF$4:$AG$69,2,FALSE),0)</f>
        <v>0</v>
      </c>
      <c r="AY40" s="57">
        <v>20</v>
      </c>
      <c r="AZ40" s="58">
        <f>IFERROR(VLOOKUP(AY40,'Начисление очков NEW'!$V$4:$W$69,2,FALSE),0)</f>
        <v>6</v>
      </c>
      <c r="BA40" s="57">
        <v>30</v>
      </c>
      <c r="BB40" s="58">
        <f>IFERROR(VLOOKUP(BA40,'Начисление очков NEW'!$B$4:$C$69,2,FALSE),0)</f>
        <v>30</v>
      </c>
      <c r="BC40" s="57" t="s">
        <v>119</v>
      </c>
      <c r="BD40" s="58">
        <f>IFERROR(VLOOKUP(BC40,'Начисление очков NEW'!$V$4:$W$69,2,FALSE),0)</f>
        <v>0</v>
      </c>
      <c r="BE40" s="6">
        <v>20</v>
      </c>
      <c r="BF40" s="59">
        <f>IFERROR(VLOOKUP(BE40,'Начисление очков NEW'!$G$4:$H$69,2,FALSE),0)</f>
        <v>27</v>
      </c>
      <c r="BG40" s="6" t="s">
        <v>119</v>
      </c>
      <c r="BH40" s="59">
        <f>IFERROR(VLOOKUP(BG40,'Начисление очков NEW'!$V$4:$W$69,2,FALSE),0)</f>
        <v>0</v>
      </c>
      <c r="BI40" s="57" t="s">
        <v>119</v>
      </c>
      <c r="BJ40" s="58">
        <f>IFERROR(VLOOKUP(BI40,'Начисление очков NEW'!$V$4:$W$69,2,FALSE),0)</f>
        <v>0</v>
      </c>
      <c r="BK40" s="45">
        <v>31</v>
      </c>
      <c r="BL40" s="45">
        <v>2</v>
      </c>
      <c r="BM40" s="45">
        <v>3.5</v>
      </c>
      <c r="BN40" s="74">
        <v>0</v>
      </c>
      <c r="BO40" s="76">
        <v>285</v>
      </c>
      <c r="BP40" s="76">
        <v>18</v>
      </c>
      <c r="BQ40" s="96">
        <v>11</v>
      </c>
      <c r="BR40" s="97">
        <v>25.90909090909091</v>
      </c>
      <c r="BS40" s="76">
        <v>257</v>
      </c>
      <c r="BT40" s="50">
        <v>16</v>
      </c>
      <c r="BU40" s="50">
        <f>VLOOKUP(BT40,'Начисление очков NEW'!$V$4:$W$68,2,FALSE)</f>
        <v>11</v>
      </c>
    </row>
    <row r="41" spans="2:76" ht="15" customHeight="1" x14ac:dyDescent="0.3">
      <c r="B41" s="89" t="s">
        <v>27</v>
      </c>
      <c r="C41" s="90">
        <f>C40+1</f>
        <v>33</v>
      </c>
      <c r="D41" s="83" t="str">
        <f>IF(BK41=0," ",IF(BK41-C41=0," ",BK41-C41))</f>
        <v xml:space="preserve"> </v>
      </c>
      <c r="E41" s="103">
        <v>3.5</v>
      </c>
      <c r="F41" s="107">
        <f>E41-BM41</f>
        <v>0</v>
      </c>
      <c r="G41" s="91">
        <f>N41+P41+R41+T41+V41+X41+Z41+AB41+AD41+AF41+AH41+AJ41+AL41+AN41+AP41+AR41+AT41+AV41+AX41+AZ41+BB41+BD41+BF41+BH41+BJ41</f>
        <v>246</v>
      </c>
      <c r="H41" s="84">
        <f>G41-BO41</f>
        <v>0</v>
      </c>
      <c r="I41" s="92">
        <f>ROUNDUP(COUNTIF(M41:BJ41,"&gt; 0")/2,0)</f>
        <v>2</v>
      </c>
      <c r="J41" s="93">
        <f>IF(G41=0, "", G41/I41)</f>
        <v>123</v>
      </c>
      <c r="K41" s="100">
        <f>SUMPRODUCT(LARGE((N41,P41,R41,T41,V41,X41,Z41,AB41,AD41,AF41,AH41,AJ41,AL41,AN41,AP41,AR41,AT41,AV41,AX41,AZ41,BB41,BD41,BF41,BH41,BJ41),{1,2,3,4,5,6,7,8}))</f>
        <v>246</v>
      </c>
      <c r="L41" s="101">
        <f>K41-BS41</f>
        <v>0</v>
      </c>
      <c r="M41" s="57" t="s">
        <v>119</v>
      </c>
      <c r="N41" s="58">
        <f>IFERROR(VLOOKUP(M41,'Начисление очков NEW'!$V$4:$W$69,2,FALSE),0)</f>
        <v>0</v>
      </c>
      <c r="O41" s="48" t="s">
        <v>119</v>
      </c>
      <c r="P41" s="48">
        <f>IFERROR(VLOOKUP(O41,'Начисление очков NEW'!$G$4:$H$69,2,FALSE),0)</f>
        <v>0</v>
      </c>
      <c r="Q41" s="57" t="s">
        <v>119</v>
      </c>
      <c r="R41" s="58">
        <f>IFERROR(VLOOKUP(Q41,'Начисление очков NEW'!$AF$4:$AG$69,2,FALSE),0)</f>
        <v>0</v>
      </c>
      <c r="S41" s="6" t="s">
        <v>119</v>
      </c>
      <c r="T41" s="59">
        <f>IFERROR(VLOOKUP(S41,'Начисление очков NEW'!$L$4:$M$69,2,FALSE),0)</f>
        <v>0</v>
      </c>
      <c r="U41" s="57" t="s">
        <v>119</v>
      </c>
      <c r="V41" s="58">
        <f>IFERROR(VLOOKUP(U41,'Начисление очков NEW'!$AF$4:$AG$69,2,FALSE),0)</f>
        <v>0</v>
      </c>
      <c r="W41" s="6">
        <v>6</v>
      </c>
      <c r="X41" s="59">
        <f>IFERROR(VLOOKUP(W41,'Начисление очков NEW'!$B$4:$C$69,2,FALSE),0)</f>
        <v>215</v>
      </c>
      <c r="Y41" s="6" t="s">
        <v>119</v>
      </c>
      <c r="Z41" s="59">
        <f>IFERROR(VLOOKUP(Y41,'Начисление очков NEW'!$V$4:$W$69,2,FALSE),0)</f>
        <v>0</v>
      </c>
      <c r="AA41" s="57" t="s">
        <v>119</v>
      </c>
      <c r="AB41" s="58">
        <f>IFERROR(VLOOKUP(AA41,'Начисление очков NEW'!$G$4:$H$69,2,FALSE),0)</f>
        <v>0</v>
      </c>
      <c r="AC41" s="6" t="s">
        <v>119</v>
      </c>
      <c r="AD41" s="59">
        <f>IFERROR(VLOOKUP(AC41,'Начисление очков NEW'!$V$4:$W$69,2,FALSE),0)</f>
        <v>0</v>
      </c>
      <c r="AE41" s="57" t="s">
        <v>119</v>
      </c>
      <c r="AF41" s="58">
        <f>IFERROR(VLOOKUP(AE41,'Начисление очков NEW'!$B$4:$C$69,2,FALSE),0)</f>
        <v>0</v>
      </c>
      <c r="AG41" s="57" t="s">
        <v>119</v>
      </c>
      <c r="AH41" s="58">
        <f>IFERROR(VLOOKUP(AG41,'Начисление очков NEW'!$V$4:$W$69,2,FALSE),0)</f>
        <v>0</v>
      </c>
      <c r="AI41" s="57" t="s">
        <v>119</v>
      </c>
      <c r="AJ41" s="58">
        <f>IFERROR(VLOOKUP(AI41,'Начисление очков NEW'!$AF$4:$AG$69,2,FALSE),0)</f>
        <v>0</v>
      </c>
      <c r="AK41" s="6" t="s">
        <v>119</v>
      </c>
      <c r="AL41" s="59">
        <f>IFERROR(VLOOKUP(AK41,'Начисление очков NEW'!$V$4:$W$69,2,FALSE),0)</f>
        <v>0</v>
      </c>
      <c r="AM41" s="57" t="s">
        <v>119</v>
      </c>
      <c r="AN41" s="58">
        <f>IFERROR(VLOOKUP(AM41,'Начисление очков NEW'!$B$4:$C$69,2,FALSE),0)</f>
        <v>0</v>
      </c>
      <c r="AO41" s="6" t="s">
        <v>119</v>
      </c>
      <c r="AP41" s="59">
        <f>IFERROR(VLOOKUP(AO41,'Начисление очков NEW'!$V$4:$W$69,2,FALSE),0)</f>
        <v>0</v>
      </c>
      <c r="AQ41" s="57" t="s">
        <v>119</v>
      </c>
      <c r="AR41" s="58">
        <f>IFERROR(VLOOKUP(AQ41,'Начисление очков NEW'!$G$4:$H$69,2,FALSE),0)</f>
        <v>0</v>
      </c>
      <c r="AS41" s="57" t="s">
        <v>119</v>
      </c>
      <c r="AT41" s="58">
        <f>IFERROR(VLOOKUP(AS41,'Начисление очков NEW'!$AF$4:$AG$69,2,FALSE),0)</f>
        <v>0</v>
      </c>
      <c r="AU41" s="6" t="s">
        <v>119</v>
      </c>
      <c r="AV41" s="59">
        <f>IFERROR(VLOOKUP(AU41,'Начисление очков NEW'!$G$4:$H$69,2,FALSE),0)</f>
        <v>0</v>
      </c>
      <c r="AW41" s="6" t="s">
        <v>119</v>
      </c>
      <c r="AX41" s="59">
        <f>IFERROR(VLOOKUP(AW41,'Начисление очков NEW'!$AF$4:$AG$69,2,FALSE),0)</f>
        <v>0</v>
      </c>
      <c r="AY41" s="57" t="s">
        <v>119</v>
      </c>
      <c r="AZ41" s="58">
        <f>IFERROR(VLOOKUP(AY41,'Начисление очков NEW'!$V$4:$W$69,2,FALSE),0)</f>
        <v>0</v>
      </c>
      <c r="BA41" s="57">
        <v>27</v>
      </c>
      <c r="BB41" s="58">
        <f>IFERROR(VLOOKUP(BA41,'Начисление очков NEW'!$B$4:$C$69,2,FALSE),0)</f>
        <v>31</v>
      </c>
      <c r="BC41" s="57" t="s">
        <v>119</v>
      </c>
      <c r="BD41" s="58">
        <f>IFERROR(VLOOKUP(BC41,'Начисление очков NEW'!$V$4:$W$69,2,FALSE),0)</f>
        <v>0</v>
      </c>
      <c r="BE41" s="6" t="s">
        <v>119</v>
      </c>
      <c r="BF41" s="59">
        <f>IFERROR(VLOOKUP(BE41,'Начисление очков NEW'!$G$4:$H$69,2,FALSE),0)</f>
        <v>0</v>
      </c>
      <c r="BG41" s="6" t="s">
        <v>119</v>
      </c>
      <c r="BH41" s="59">
        <f>IFERROR(VLOOKUP(BG41,'Начисление очков NEW'!$V$4:$W$69,2,FALSE),0)</f>
        <v>0</v>
      </c>
      <c r="BI41" s="57" t="s">
        <v>119</v>
      </c>
      <c r="BJ41" s="58">
        <f>IFERROR(VLOOKUP(BI41,'Начисление очков NEW'!$V$4:$W$69,2,FALSE),0)</f>
        <v>0</v>
      </c>
      <c r="BK41" s="45">
        <v>33</v>
      </c>
      <c r="BL41" s="45">
        <v>1</v>
      </c>
      <c r="BM41" s="45">
        <v>3.5</v>
      </c>
      <c r="BN41" s="74">
        <v>0</v>
      </c>
      <c r="BO41" s="76">
        <v>246</v>
      </c>
      <c r="BP41" s="76">
        <v>0</v>
      </c>
      <c r="BQ41" s="96">
        <v>2</v>
      </c>
      <c r="BR41" s="97">
        <v>123</v>
      </c>
      <c r="BS41" s="76">
        <v>246</v>
      </c>
      <c r="BT41" s="50"/>
      <c r="BU41" s="50">
        <f>VLOOKUP(BT41,'Начисление очков NEW'!$V$4:$W$68,2,FALSE)</f>
        <v>0</v>
      </c>
    </row>
    <row r="42" spans="2:76" ht="15" customHeight="1" x14ac:dyDescent="0.3">
      <c r="B42" s="89" t="s">
        <v>154</v>
      </c>
      <c r="C42" s="90">
        <f>C41+1</f>
        <v>34</v>
      </c>
      <c r="D42" s="83" t="str">
        <f>IF(BK42=0," ",IF(BK42-C42=0," ",BK42-C42))</f>
        <v xml:space="preserve"> </v>
      </c>
      <c r="E42" s="103">
        <v>4</v>
      </c>
      <c r="F42" s="107">
        <f>E42-BM42</f>
        <v>0</v>
      </c>
      <c r="G42" s="91">
        <f>N42+P42+R42+T42+V42+X42+Z42+AB42+AD42+AF42+AH42+AJ42+AL42+AN42+AP42+AR42+AT42+AV42+AX42+AZ42+BB42+BD42+BF42+BH42+BJ42</f>
        <v>245</v>
      </c>
      <c r="H42" s="84">
        <f>G42-BO42</f>
        <v>0</v>
      </c>
      <c r="I42" s="92">
        <f>ROUNDUP(COUNTIF(M42:BJ42,"&gt; 0")/2,0)</f>
        <v>3</v>
      </c>
      <c r="J42" s="93">
        <f>IF(G42=0, "", G42/I42)</f>
        <v>81.666666666666671</v>
      </c>
      <c r="K42" s="100">
        <f>SUMPRODUCT(LARGE((N42,P42,R42,T42,V42,X42,Z42,AB42,AD42,AF42,AH42,AJ42,AL42,AN42,AP42,AR42,AT42,AV42,AX42,AZ42,BB42,BD42,BF42,BH42,BJ42),{1,2,3,4,5,6,7,8}))</f>
        <v>245</v>
      </c>
      <c r="L42" s="101">
        <f>K42-BS42</f>
        <v>0</v>
      </c>
      <c r="M42" s="57" t="s">
        <v>119</v>
      </c>
      <c r="N42" s="58">
        <f>IFERROR(VLOOKUP(M42,'Начисление очков NEW'!$V$4:$W$69,2,FALSE),0)</f>
        <v>0</v>
      </c>
      <c r="O42" s="48">
        <v>12</v>
      </c>
      <c r="P42" s="48">
        <f>IFERROR(VLOOKUP(O42,'Начисление очков NEW'!$G$4:$H$69,2,FALSE),0)</f>
        <v>65</v>
      </c>
      <c r="Q42" s="57" t="s">
        <v>119</v>
      </c>
      <c r="R42" s="58">
        <f>IFERROR(VLOOKUP(Q42,'Начисление очков NEW'!$AF$4:$AG$69,2,FALSE),0)</f>
        <v>0</v>
      </c>
      <c r="S42" s="6">
        <v>4</v>
      </c>
      <c r="T42" s="59">
        <f>IFERROR(VLOOKUP(S42,'Начисление очков NEW'!$L$4:$M$69,2,FALSE),0)</f>
        <v>130</v>
      </c>
      <c r="U42" s="57" t="s">
        <v>119</v>
      </c>
      <c r="V42" s="58">
        <f>IFERROR(VLOOKUP(U42,'Начисление очков NEW'!$AF$4:$AG$69,2,FALSE),0)</f>
        <v>0</v>
      </c>
      <c r="W42" s="6" t="s">
        <v>119</v>
      </c>
      <c r="X42" s="59">
        <f>IFERROR(VLOOKUP(W42,'Начисление очков NEW'!$B$4:$C$69,2,FALSE),0)</f>
        <v>0</v>
      </c>
      <c r="Y42" s="6" t="s">
        <v>119</v>
      </c>
      <c r="Z42" s="59">
        <f>IFERROR(VLOOKUP(Y42,'Начисление очков NEW'!$V$4:$W$69,2,FALSE),0)</f>
        <v>0</v>
      </c>
      <c r="AA42" s="57">
        <v>17</v>
      </c>
      <c r="AB42" s="58">
        <f>IFERROR(VLOOKUP(AA42,'Начисление очков NEW'!$G$4:$H$69,2,FALSE),0)</f>
        <v>50</v>
      </c>
      <c r="AC42" s="6" t="s">
        <v>119</v>
      </c>
      <c r="AD42" s="59">
        <f>IFERROR(VLOOKUP(AC42,'Начисление очков NEW'!$V$4:$W$69,2,FALSE),0)</f>
        <v>0</v>
      </c>
      <c r="AE42" s="57" t="s">
        <v>119</v>
      </c>
      <c r="AF42" s="58">
        <f>IFERROR(VLOOKUP(AE42,'Начисление очков NEW'!$B$4:$C$69,2,FALSE),0)</f>
        <v>0</v>
      </c>
      <c r="AG42" s="57" t="s">
        <v>119</v>
      </c>
      <c r="AH42" s="58">
        <f>IFERROR(VLOOKUP(AG42,'Начисление очков NEW'!$V$4:$W$69,2,FALSE),0)</f>
        <v>0</v>
      </c>
      <c r="AI42" s="57" t="s">
        <v>119</v>
      </c>
      <c r="AJ42" s="58">
        <f>IFERROR(VLOOKUP(AI42,'Начисление очков NEW'!$AF$4:$AG$69,2,FALSE),0)</f>
        <v>0</v>
      </c>
      <c r="AK42" s="6" t="s">
        <v>119</v>
      </c>
      <c r="AL42" s="59">
        <f>IFERROR(VLOOKUP(AK42,'Начисление очков NEW'!$V$4:$W$69,2,FALSE),0)</f>
        <v>0</v>
      </c>
      <c r="AM42" s="57" t="s">
        <v>119</v>
      </c>
      <c r="AN42" s="58">
        <f>IFERROR(VLOOKUP(AM42,'Начисление очков NEW'!$B$4:$C$69,2,FALSE),0)</f>
        <v>0</v>
      </c>
      <c r="AO42" s="6" t="s">
        <v>119</v>
      </c>
      <c r="AP42" s="59">
        <f>IFERROR(VLOOKUP(AO42,'Начисление очков NEW'!$V$4:$W$69,2,FALSE),0)</f>
        <v>0</v>
      </c>
      <c r="AQ42" s="57" t="s">
        <v>119</v>
      </c>
      <c r="AR42" s="58">
        <f>IFERROR(VLOOKUP(AQ42,'Начисление очков NEW'!$G$4:$H$69,2,FALSE),0)</f>
        <v>0</v>
      </c>
      <c r="AS42" s="57" t="s">
        <v>119</v>
      </c>
      <c r="AT42" s="58">
        <f>IFERROR(VLOOKUP(AS42,'Начисление очков NEW'!$AF$4:$AG$69,2,FALSE),0)</f>
        <v>0</v>
      </c>
      <c r="AU42" s="6" t="s">
        <v>119</v>
      </c>
      <c r="AV42" s="59">
        <f>IFERROR(VLOOKUP(AU42,'Начисление очков NEW'!$G$4:$H$69,2,FALSE),0)</f>
        <v>0</v>
      </c>
      <c r="AW42" s="6" t="s">
        <v>119</v>
      </c>
      <c r="AX42" s="59">
        <f>IFERROR(VLOOKUP(AW42,'Начисление очков NEW'!$AF$4:$AG$69,2,FALSE),0)</f>
        <v>0</v>
      </c>
      <c r="AY42" s="57"/>
      <c r="AZ42" s="58">
        <f>IFERROR(VLOOKUP(AY42,'Начисление очков NEW'!$V$4:$W$69,2,FALSE),0)</f>
        <v>0</v>
      </c>
      <c r="BA42" s="57"/>
      <c r="BB42" s="58">
        <f>IFERROR(VLOOKUP(BA42,'Начисление очков NEW'!$B$4:$C$69,2,FALSE),0)</f>
        <v>0</v>
      </c>
      <c r="BC42" s="57" t="s">
        <v>119</v>
      </c>
      <c r="BD42" s="58">
        <f>IFERROR(VLOOKUP(BC42,'Начисление очков NEW'!$V$4:$W$69,2,FALSE),0)</f>
        <v>0</v>
      </c>
      <c r="BE42" s="6" t="s">
        <v>119</v>
      </c>
      <c r="BF42" s="59">
        <f>IFERROR(VLOOKUP(BE42,'Начисление очков NEW'!$G$4:$H$69,2,FALSE),0)</f>
        <v>0</v>
      </c>
      <c r="BG42" s="6"/>
      <c r="BH42" s="59">
        <f>IFERROR(VLOOKUP(BG42,'Начисление очков NEW'!$V$4:$W$69,2,FALSE),0)</f>
        <v>0</v>
      </c>
      <c r="BI42" s="57"/>
      <c r="BJ42" s="58">
        <f>IFERROR(VLOOKUP(BI42,'Начисление очков NEW'!$V$4:$W$69,2,FALSE),0)</f>
        <v>0</v>
      </c>
      <c r="BK42" s="45">
        <v>34</v>
      </c>
      <c r="BL42" s="45">
        <v>9</v>
      </c>
      <c r="BM42" s="45">
        <v>4</v>
      </c>
      <c r="BN42" s="45">
        <v>0</v>
      </c>
      <c r="BO42" s="77">
        <v>245</v>
      </c>
      <c r="BP42" s="77">
        <v>65</v>
      </c>
      <c r="BQ42" s="96">
        <v>3</v>
      </c>
      <c r="BR42" s="97">
        <v>81.666666666666671</v>
      </c>
      <c r="BS42" s="77">
        <v>245</v>
      </c>
      <c r="BT42" s="50"/>
      <c r="BU42" s="50">
        <f>VLOOKUP(BT42,'Начисление очков NEW'!$V$4:$W$68,2,FALSE)</f>
        <v>0</v>
      </c>
    </row>
    <row r="43" spans="2:76" ht="15" customHeight="1" x14ac:dyDescent="0.3">
      <c r="B43" s="89" t="s">
        <v>48</v>
      </c>
      <c r="C43" s="90">
        <f>C42+1</f>
        <v>35</v>
      </c>
      <c r="D43" s="83">
        <f>IF(BK43=0," ",IF(BK43-C43=0," ",BK43-C43))</f>
        <v>1</v>
      </c>
      <c r="E43" s="103">
        <v>3.5</v>
      </c>
      <c r="F43" s="107">
        <f>E43-BM43</f>
        <v>0</v>
      </c>
      <c r="G43" s="91">
        <f>N43+P43+R43+T43+V43+X43+Z43+AB43+AD43+AF43+AH43+AJ43+AL43+AN43+AP43+AR43+AT43+AV43+AX43+AZ43+BB43+BD43+BF43+BH43+BJ43</f>
        <v>242</v>
      </c>
      <c r="H43" s="84">
        <f>G43-BO43</f>
        <v>0</v>
      </c>
      <c r="I43" s="92">
        <f>ROUNDUP(COUNTIF(M43:BJ43,"&gt; 0")/2,0)</f>
        <v>5</v>
      </c>
      <c r="J43" s="93">
        <f>IF(G43=0, "", G43/I43)</f>
        <v>48.4</v>
      </c>
      <c r="K43" s="100">
        <f>SUMPRODUCT(LARGE((N43,P43,R43,T43,V43,X43,Z43,AB43,AD43,AF43,AH43,AJ43,AL43,AN43,AP43,AR43,AT43,AV43,AX43,AZ43,BB43,BD43,BF43,BH43,BJ43),{1,2,3,4,5,6,7,8}))</f>
        <v>242</v>
      </c>
      <c r="L43" s="101">
        <f>K43-BS43</f>
        <v>0</v>
      </c>
      <c r="M43" s="57" t="s">
        <v>119</v>
      </c>
      <c r="N43" s="58">
        <f>IFERROR(VLOOKUP(M43,'Начисление очков NEW'!$V$4:$W$69,2,FALSE),0)</f>
        <v>0</v>
      </c>
      <c r="O43" s="48" t="s">
        <v>119</v>
      </c>
      <c r="P43" s="48">
        <f>IFERROR(VLOOKUP(O43,'Начисление очков NEW'!$G$4:$H$69,2,FALSE),0)</f>
        <v>0</v>
      </c>
      <c r="Q43" s="57" t="s">
        <v>119</v>
      </c>
      <c r="R43" s="58">
        <f>IFERROR(VLOOKUP(Q43,'Начисление очков NEW'!$AF$4:$AG$69,2,FALSE),0)</f>
        <v>0</v>
      </c>
      <c r="S43" s="6" t="s">
        <v>119</v>
      </c>
      <c r="T43" s="59">
        <f>IFERROR(VLOOKUP(S43,'Начисление очков NEW'!$L$4:$M$69,2,FALSE),0)</f>
        <v>0</v>
      </c>
      <c r="U43" s="57" t="s">
        <v>119</v>
      </c>
      <c r="V43" s="58">
        <f>IFERROR(VLOOKUP(U43,'Начисление очков NEW'!$AF$4:$AG$69,2,FALSE),0)</f>
        <v>0</v>
      </c>
      <c r="W43" s="6" t="s">
        <v>119</v>
      </c>
      <c r="X43" s="59">
        <f>IFERROR(VLOOKUP(W43,'Начисление очков NEW'!$B$4:$C$69,2,FALSE),0)</f>
        <v>0</v>
      </c>
      <c r="Y43" s="6" t="s">
        <v>119</v>
      </c>
      <c r="Z43" s="59">
        <f>IFERROR(VLOOKUP(Y43,'Начисление очков NEW'!$V$4:$W$69,2,FALSE),0)</f>
        <v>0</v>
      </c>
      <c r="AA43" s="57" t="s">
        <v>119</v>
      </c>
      <c r="AB43" s="58">
        <f>IFERROR(VLOOKUP(AA43,'Начисление очков NEW'!$G$4:$H$69,2,FALSE),0)</f>
        <v>0</v>
      </c>
      <c r="AC43" s="6" t="s">
        <v>119</v>
      </c>
      <c r="AD43" s="59">
        <f>IFERROR(VLOOKUP(AC43,'Начисление очков NEW'!$V$4:$W$69,2,FALSE),0)</f>
        <v>0</v>
      </c>
      <c r="AE43" s="57">
        <v>24</v>
      </c>
      <c r="AF43" s="58">
        <f>IFERROR(VLOOKUP(AE43,'Начисление очков NEW'!$B$4:$C$69,2,FALSE),0)</f>
        <v>34</v>
      </c>
      <c r="AG43" s="57" t="s">
        <v>119</v>
      </c>
      <c r="AH43" s="58">
        <f>IFERROR(VLOOKUP(AG43,'Начисление очков NEW'!$V$4:$W$69,2,FALSE),0)</f>
        <v>0</v>
      </c>
      <c r="AI43" s="57" t="s">
        <v>119</v>
      </c>
      <c r="AJ43" s="58">
        <f>IFERROR(VLOOKUP(AI43,'Начисление очков NEW'!$AF$4:$AG$69,2,FALSE),0)</f>
        <v>0</v>
      </c>
      <c r="AK43" s="6" t="s">
        <v>119</v>
      </c>
      <c r="AL43" s="59">
        <f>IFERROR(VLOOKUP(AK43,'Начисление очков NEW'!$V$4:$W$69,2,FALSE),0)</f>
        <v>0</v>
      </c>
      <c r="AM43" s="57" t="s">
        <v>119</v>
      </c>
      <c r="AN43" s="58">
        <f>IFERROR(VLOOKUP(AM43,'Начисление очков NEW'!$B$4:$C$69,2,FALSE),0)</f>
        <v>0</v>
      </c>
      <c r="AO43" s="6" t="s">
        <v>119</v>
      </c>
      <c r="AP43" s="59">
        <f>IFERROR(VLOOKUP(AO43,'Начисление очков NEW'!$V$4:$W$69,2,FALSE),0)</f>
        <v>0</v>
      </c>
      <c r="AQ43" s="57">
        <v>16</v>
      </c>
      <c r="AR43" s="58">
        <f>IFERROR(VLOOKUP(AQ43,'Начисление очков NEW'!$G$4:$H$69,2,FALSE),0)</f>
        <v>55</v>
      </c>
      <c r="AS43" s="57" t="s">
        <v>119</v>
      </c>
      <c r="AT43" s="58">
        <f>IFERROR(VLOOKUP(AS43,'Начисление очков NEW'!$AF$4:$AG$69,2,FALSE),0)</f>
        <v>0</v>
      </c>
      <c r="AU43" s="6">
        <v>12</v>
      </c>
      <c r="AV43" s="59">
        <f>IFERROR(VLOOKUP(AU43,'Начисление очков NEW'!$G$4:$H$69,2,FALSE),0)</f>
        <v>65</v>
      </c>
      <c r="AW43" s="6" t="s">
        <v>119</v>
      </c>
      <c r="AX43" s="59">
        <f>IFERROR(VLOOKUP(AW43,'Начисление очков NEW'!$AF$4:$AG$69,2,FALSE),0)</f>
        <v>0</v>
      </c>
      <c r="AY43" s="57" t="s">
        <v>119</v>
      </c>
      <c r="AZ43" s="58">
        <f>IFERROR(VLOOKUP(AY43,'Начисление очков NEW'!$V$4:$W$69,2,FALSE),0)</f>
        <v>0</v>
      </c>
      <c r="BA43" s="57">
        <v>25</v>
      </c>
      <c r="BB43" s="58">
        <f>IFERROR(VLOOKUP(BA43,'Начисление очков NEW'!$B$4:$C$69,2,FALSE),0)</f>
        <v>33</v>
      </c>
      <c r="BC43" s="57" t="s">
        <v>119</v>
      </c>
      <c r="BD43" s="58">
        <f>IFERROR(VLOOKUP(BC43,'Начисление очков NEW'!$V$4:$W$69,2,FALSE),0)</f>
        <v>0</v>
      </c>
      <c r="BE43" s="6">
        <v>16</v>
      </c>
      <c r="BF43" s="59">
        <f>IFERROR(VLOOKUP(BE43,'Начисление очков NEW'!$G$4:$H$69,2,FALSE),0)</f>
        <v>55</v>
      </c>
      <c r="BG43" s="6" t="s">
        <v>119</v>
      </c>
      <c r="BH43" s="59">
        <f>IFERROR(VLOOKUP(BG43,'Начисление очков NEW'!$V$4:$W$69,2,FALSE),0)</f>
        <v>0</v>
      </c>
      <c r="BI43" s="57" t="s">
        <v>119</v>
      </c>
      <c r="BJ43" s="58">
        <f>IFERROR(VLOOKUP(BI43,'Начисление очков NEW'!$V$4:$W$69,2,FALSE),0)</f>
        <v>0</v>
      </c>
      <c r="BK43" s="45">
        <v>36</v>
      </c>
      <c r="BL43" s="45">
        <v>-4</v>
      </c>
      <c r="BM43" s="45">
        <v>3.5</v>
      </c>
      <c r="BN43" s="74">
        <v>0</v>
      </c>
      <c r="BO43" s="75">
        <v>242</v>
      </c>
      <c r="BP43" s="75">
        <v>-38</v>
      </c>
      <c r="BQ43" s="96">
        <v>5</v>
      </c>
      <c r="BR43" s="97">
        <v>48.4</v>
      </c>
      <c r="BS43" s="75">
        <v>242</v>
      </c>
      <c r="BT43" s="50"/>
      <c r="BU43" s="50">
        <f>VLOOKUP(BT43,'Начисление очков NEW'!$V$4:$W$68,2,FALSE)</f>
        <v>0</v>
      </c>
    </row>
    <row r="44" spans="2:76" ht="15" customHeight="1" x14ac:dyDescent="0.3">
      <c r="B44" s="89" t="s">
        <v>102</v>
      </c>
      <c r="C44" s="90">
        <f>C43+1</f>
        <v>36</v>
      </c>
      <c r="D44" s="83">
        <f>IF(BK44=0," ",IF(BK44-C44=0," ",BK44-C44))</f>
        <v>4</v>
      </c>
      <c r="E44" s="103">
        <v>3.5</v>
      </c>
      <c r="F44" s="107">
        <f>E44-BM44</f>
        <v>0</v>
      </c>
      <c r="G44" s="91">
        <f>N44+P44+R44+T44+V44+X44+Z44+AB44+AD44+AF44+AH44+AJ44+AL44+AN44+AP44+AR44+AT44+AV44+AX44+AZ44+BB44+BD44+BF44+BH44+BJ44</f>
        <v>242</v>
      </c>
      <c r="H44" s="84">
        <f>G44-BO44</f>
        <v>31</v>
      </c>
      <c r="I44" s="92">
        <f>ROUNDUP(COUNTIF(M44:BJ44,"&gt; 0")/2,0)</f>
        <v>7</v>
      </c>
      <c r="J44" s="93">
        <f>IF(G44=0, "", G44/I44)</f>
        <v>34.571428571428569</v>
      </c>
      <c r="K44" s="100">
        <f>SUMPRODUCT(LARGE((N44,P44,R44,T44,V44,X44,Z44,AB44,AD44,AF44,AH44,AJ44,AL44,AN44,AP44,AR44,AT44,AV44,AX44,AZ44,BB44,BD44,BF44,BH44,BJ44),{1,2,3,4,5,6,7,8}))</f>
        <v>242</v>
      </c>
      <c r="L44" s="101">
        <f>K44-BS44</f>
        <v>31</v>
      </c>
      <c r="M44" s="57">
        <v>6</v>
      </c>
      <c r="N44" s="58">
        <f>IFERROR(VLOOKUP(M44,'Начисление очков NEW'!$V$4:$W$69,2,FALSE),0)</f>
        <v>35</v>
      </c>
      <c r="O44" s="48" t="s">
        <v>119</v>
      </c>
      <c r="P44" s="48">
        <f>IFERROR(VLOOKUP(O44,'Начисление очков NEW'!$G$4:$H$69,2,FALSE),0)</f>
        <v>0</v>
      </c>
      <c r="Q44" s="57" t="s">
        <v>119</v>
      </c>
      <c r="R44" s="58">
        <f>IFERROR(VLOOKUP(Q44,'Начисление очков NEW'!$AF$4:$AG$69,2,FALSE),0)</f>
        <v>0</v>
      </c>
      <c r="S44" s="6" t="s">
        <v>119</v>
      </c>
      <c r="T44" s="59">
        <f>IFERROR(VLOOKUP(S44,'Начисление очков NEW'!$L$4:$M$69,2,FALSE),0)</f>
        <v>0</v>
      </c>
      <c r="U44" s="57" t="s">
        <v>119</v>
      </c>
      <c r="V44" s="58">
        <f>IFERROR(VLOOKUP(U44,'Начисление очков NEW'!$AF$4:$AG$69,2,FALSE),0)</f>
        <v>0</v>
      </c>
      <c r="W44" s="6" t="s">
        <v>119</v>
      </c>
      <c r="X44" s="59">
        <f>IFERROR(VLOOKUP(W44,'Начисление очков NEW'!$B$4:$C$69,2,FALSE),0)</f>
        <v>0</v>
      </c>
      <c r="Y44" s="6" t="s">
        <v>119</v>
      </c>
      <c r="Z44" s="59">
        <f>IFERROR(VLOOKUP(Y44,'Начисление очков NEW'!$V$4:$W$69,2,FALSE),0)</f>
        <v>0</v>
      </c>
      <c r="AA44" s="57" t="s">
        <v>119</v>
      </c>
      <c r="AB44" s="58">
        <f>IFERROR(VLOOKUP(AA44,'Начисление очков NEW'!$G$4:$H$69,2,FALSE),0)</f>
        <v>0</v>
      </c>
      <c r="AC44" s="6">
        <v>6</v>
      </c>
      <c r="AD44" s="59">
        <f>IFERROR(VLOOKUP(AC44,'Начисление очков NEW'!$V$4:$W$69,2,FALSE),0)</f>
        <v>35</v>
      </c>
      <c r="AE44" s="57" t="s">
        <v>119</v>
      </c>
      <c r="AF44" s="58">
        <f>IFERROR(VLOOKUP(AE44,'Начисление очков NEW'!$B$4:$C$69,2,FALSE),0)</f>
        <v>0</v>
      </c>
      <c r="AG44" s="57" t="s">
        <v>119</v>
      </c>
      <c r="AH44" s="58">
        <f>IFERROR(VLOOKUP(AG44,'Начисление очков NEW'!$V$4:$W$69,2,FALSE),0)</f>
        <v>0</v>
      </c>
      <c r="AI44" s="57" t="s">
        <v>119</v>
      </c>
      <c r="AJ44" s="58">
        <f>IFERROR(VLOOKUP(AI44,'Начисление очков NEW'!$AF$4:$AG$69,2,FALSE),0)</f>
        <v>0</v>
      </c>
      <c r="AK44" s="6">
        <v>5</v>
      </c>
      <c r="AL44" s="59">
        <f>IFERROR(VLOOKUP(AK44,'Начисление очков NEW'!$V$4:$W$69,2,FALSE),0)</f>
        <v>40</v>
      </c>
      <c r="AM44" s="57" t="s">
        <v>119</v>
      </c>
      <c r="AN44" s="58">
        <f>IFERROR(VLOOKUP(AM44,'Начисление очков NEW'!$B$4:$C$69,2,FALSE),0)</f>
        <v>0</v>
      </c>
      <c r="AO44" s="6">
        <v>6</v>
      </c>
      <c r="AP44" s="59">
        <f>IFERROR(VLOOKUP(AO44,'Начисление очков NEW'!$V$4:$W$69,2,FALSE),0)</f>
        <v>35</v>
      </c>
      <c r="AQ44" s="57" t="s">
        <v>119</v>
      </c>
      <c r="AR44" s="58">
        <f>IFERROR(VLOOKUP(AQ44,'Начисление очков NEW'!$G$4:$H$69,2,FALSE),0)</f>
        <v>0</v>
      </c>
      <c r="AS44" s="57">
        <v>3</v>
      </c>
      <c r="AT44" s="58">
        <f>IFERROR(VLOOKUP(AS44,'Начисление очков NEW'!$AF$4:$AG$69,2,FALSE),0)</f>
        <v>21</v>
      </c>
      <c r="AU44" s="6" t="s">
        <v>119</v>
      </c>
      <c r="AV44" s="59">
        <f>IFERROR(VLOOKUP(AU44,'Начисление очков NEW'!$G$4:$H$69,2,FALSE),0)</f>
        <v>0</v>
      </c>
      <c r="AW44" s="6">
        <v>3</v>
      </c>
      <c r="AX44" s="59">
        <f>IFERROR(VLOOKUP(AW44,'Начисление очков NEW'!$AF$4:$AG$69,2,FALSE),0)</f>
        <v>21</v>
      </c>
      <c r="AY44" s="57">
        <v>3</v>
      </c>
      <c r="AZ44" s="58">
        <f>IFERROR(VLOOKUP(AY44,'Начисление очков NEW'!$V$4:$W$69,2,FALSE),0)</f>
        <v>55</v>
      </c>
      <c r="BA44" s="57" t="s">
        <v>119</v>
      </c>
      <c r="BB44" s="58">
        <f>IFERROR(VLOOKUP(BA44,'Начисление очков NEW'!$B$4:$C$69,2,FALSE),0)</f>
        <v>0</v>
      </c>
      <c r="BC44" s="57" t="s">
        <v>119</v>
      </c>
      <c r="BD44" s="58">
        <f>IFERROR(VLOOKUP(BC44,'Начисление очков NEW'!$V$4:$W$69,2,FALSE),0)</f>
        <v>0</v>
      </c>
      <c r="BE44" s="6" t="s">
        <v>119</v>
      </c>
      <c r="BF44" s="59">
        <f>IFERROR(VLOOKUP(BE44,'Начисление очков NEW'!$G$4:$H$69,2,FALSE),0)</f>
        <v>0</v>
      </c>
      <c r="BG44" s="6" t="s">
        <v>119</v>
      </c>
      <c r="BH44" s="59">
        <f>IFERROR(VLOOKUP(BG44,'Начисление очков NEW'!$V$4:$W$69,2,FALSE),0)</f>
        <v>0</v>
      </c>
      <c r="BI44" s="57"/>
      <c r="BJ44" s="58">
        <f>IFERROR(VLOOKUP(BI44,'Начисление очков NEW'!$V$4:$W$69,2,FALSE),0)</f>
        <v>0</v>
      </c>
      <c r="BK44" s="45">
        <v>40</v>
      </c>
      <c r="BL44" s="45">
        <v>-1</v>
      </c>
      <c r="BM44" s="45">
        <v>3.5</v>
      </c>
      <c r="BN44" s="74">
        <v>0</v>
      </c>
      <c r="BO44" s="76">
        <v>211</v>
      </c>
      <c r="BP44" s="76">
        <v>0</v>
      </c>
      <c r="BQ44" s="96">
        <v>7</v>
      </c>
      <c r="BR44" s="97">
        <v>30.142857142857142</v>
      </c>
      <c r="BS44" s="76">
        <v>211</v>
      </c>
      <c r="BT44" s="50">
        <v>24</v>
      </c>
      <c r="BU44" s="50">
        <f>VLOOKUP(BT44,'Начисление очков NEW'!$V$4:$W$68,2,FALSE)</f>
        <v>4</v>
      </c>
    </row>
    <row r="45" spans="2:76" ht="15" customHeight="1" x14ac:dyDescent="0.3">
      <c r="B45" s="89" t="s">
        <v>124</v>
      </c>
      <c r="C45" s="90">
        <f>C44+1</f>
        <v>37</v>
      </c>
      <c r="D45" s="83">
        <f>IF(BK45=0," ",IF(BK45-C45=0," ",BK45-C45))</f>
        <v>6</v>
      </c>
      <c r="E45" s="103">
        <v>3.5</v>
      </c>
      <c r="F45" s="107">
        <f>E45-BM45</f>
        <v>0</v>
      </c>
      <c r="G45" s="91">
        <f>N45+P45+R45+T45+V45+X45+Z45+AB45+AD45+AF45+AH45+AJ45+AL45+AN45+AP45+AR45+AT45+AV45+AX45+AZ45+BB45+BD45+BF45+BH45+BJ45</f>
        <v>227</v>
      </c>
      <c r="H45" s="84">
        <f>G45-BO45</f>
        <v>40</v>
      </c>
      <c r="I45" s="92">
        <f>ROUNDUP(COUNTIF(M45:BJ45,"&gt; 0")/2,0)</f>
        <v>9</v>
      </c>
      <c r="J45" s="93">
        <f>IF(G45=0, "", G45/I45)</f>
        <v>25.222222222222221</v>
      </c>
      <c r="K45" s="100">
        <f>SUMPRODUCT(LARGE((N45,P45,R45,T45,V45,X45,Z45,AB45,AD45,AF45,AH45,AJ45,AL45,AN45,AP45,AR45,AT45,AV45,AX45,AZ45,BB45,BD45,BF45,BH45,BJ45),{1,2,3,4,5,6,7,8}))</f>
        <v>216</v>
      </c>
      <c r="L45" s="101">
        <f>K45-BS45</f>
        <v>29</v>
      </c>
      <c r="M45" s="57">
        <v>5</v>
      </c>
      <c r="N45" s="58">
        <f>IFERROR(VLOOKUP(M45,'Начисление очков NEW'!$V$4:$W$69,2,FALSE),0)</f>
        <v>40</v>
      </c>
      <c r="O45" s="48" t="s">
        <v>119</v>
      </c>
      <c r="P45" s="48">
        <f>IFERROR(VLOOKUP(O45,'Начисление очков NEW'!$G$4:$H$69,2,FALSE),0)</f>
        <v>0</v>
      </c>
      <c r="Q45" s="57" t="s">
        <v>119</v>
      </c>
      <c r="R45" s="58">
        <f>IFERROR(VLOOKUP(Q45,'Начисление очков NEW'!$AF$4:$AG$69,2,FALSE),0)</f>
        <v>0</v>
      </c>
      <c r="S45" s="6">
        <v>24</v>
      </c>
      <c r="T45" s="59">
        <f>IFERROR(VLOOKUP(S45,'Начисление очков NEW'!$L$4:$M$69,2,FALSE),0)</f>
        <v>12</v>
      </c>
      <c r="U45" s="57">
        <v>2</v>
      </c>
      <c r="V45" s="58">
        <f>IFERROR(VLOOKUP(U45,'Начисление очков NEW'!$AF$4:$AG$69,2,FALSE),0)</f>
        <v>25</v>
      </c>
      <c r="W45" s="6" t="s">
        <v>119</v>
      </c>
      <c r="X45" s="59">
        <f>IFERROR(VLOOKUP(W45,'Начисление очков NEW'!$B$4:$C$69,2,FALSE),0)</f>
        <v>0</v>
      </c>
      <c r="Y45" s="6" t="s">
        <v>119</v>
      </c>
      <c r="Z45" s="59">
        <f>IFERROR(VLOOKUP(Y45,'Начисление очков NEW'!$V$4:$W$69,2,FALSE),0)</f>
        <v>0</v>
      </c>
      <c r="AA45" s="57" t="s">
        <v>119</v>
      </c>
      <c r="AB45" s="58">
        <f>IFERROR(VLOOKUP(AA45,'Начисление очков NEW'!$G$4:$H$69,2,FALSE),0)</f>
        <v>0</v>
      </c>
      <c r="AC45" s="6">
        <v>16</v>
      </c>
      <c r="AD45" s="59">
        <f>IFERROR(VLOOKUP(AC45,'Начисление очков NEW'!$V$4:$W$69,2,FALSE),0)</f>
        <v>11</v>
      </c>
      <c r="AE45" s="57" t="s">
        <v>119</v>
      </c>
      <c r="AF45" s="58">
        <f>IFERROR(VLOOKUP(AE45,'Начисление очков NEW'!$B$4:$C$69,2,FALSE),0)</f>
        <v>0</v>
      </c>
      <c r="AG45" s="57" t="s">
        <v>119</v>
      </c>
      <c r="AH45" s="58">
        <f>IFERROR(VLOOKUP(AG45,'Начисление очков NEW'!$V$4:$W$69,2,FALSE),0)</f>
        <v>0</v>
      </c>
      <c r="AI45" s="57" t="s">
        <v>119</v>
      </c>
      <c r="AJ45" s="58">
        <f>IFERROR(VLOOKUP(AI45,'Начисление очков NEW'!$AF$4:$AG$69,2,FALSE),0)</f>
        <v>0</v>
      </c>
      <c r="AK45" s="6">
        <v>9</v>
      </c>
      <c r="AL45" s="59">
        <f>IFERROR(VLOOKUP(AK45,'Начисление очков NEW'!$V$4:$W$69,2,FALSE),0)</f>
        <v>25</v>
      </c>
      <c r="AM45" s="57" t="s">
        <v>119</v>
      </c>
      <c r="AN45" s="58">
        <f>IFERROR(VLOOKUP(AM45,'Начисление очков NEW'!$B$4:$C$69,2,FALSE),0)</f>
        <v>0</v>
      </c>
      <c r="AO45" s="6" t="s">
        <v>119</v>
      </c>
      <c r="AP45" s="59">
        <f>IFERROR(VLOOKUP(AO45,'Начисление очков NEW'!$V$4:$W$69,2,FALSE),0)</f>
        <v>0</v>
      </c>
      <c r="AQ45" s="57" t="s">
        <v>119</v>
      </c>
      <c r="AR45" s="58">
        <f>IFERROR(VLOOKUP(AQ45,'Начисление очков NEW'!$G$4:$H$69,2,FALSE),0)</f>
        <v>0</v>
      </c>
      <c r="AS45" s="57">
        <v>1</v>
      </c>
      <c r="AT45" s="58">
        <f>IFERROR(VLOOKUP(AS45,'Начисление очков NEW'!$AF$4:$AG$69,2,FALSE),0)</f>
        <v>35</v>
      </c>
      <c r="AU45" s="6" t="s">
        <v>119</v>
      </c>
      <c r="AV45" s="59">
        <f>IFERROR(VLOOKUP(AU45,'Начисление очков NEW'!$G$4:$H$69,2,FALSE),0)</f>
        <v>0</v>
      </c>
      <c r="AW45" s="6" t="s">
        <v>119</v>
      </c>
      <c r="AX45" s="59">
        <f>IFERROR(VLOOKUP(AW45,'Начисление очков NEW'!$AF$4:$AG$69,2,FALSE),0)</f>
        <v>0</v>
      </c>
      <c r="AY45" s="57">
        <v>4</v>
      </c>
      <c r="AZ45" s="58">
        <f>IFERROR(VLOOKUP(AY45,'Начисление очков NEW'!$V$4:$W$69,2,FALSE),0)</f>
        <v>48</v>
      </c>
      <c r="BA45" s="57">
        <v>35</v>
      </c>
      <c r="BB45" s="58">
        <f>IFERROR(VLOOKUP(BA45,'Начисление очков NEW'!$B$4:$C$69,2,FALSE),0)</f>
        <v>20</v>
      </c>
      <c r="BC45" s="57" t="s">
        <v>119</v>
      </c>
      <c r="BD45" s="58">
        <f>IFERROR(VLOOKUP(BC45,'Начисление очков NEW'!$V$4:$W$69,2,FALSE),0)</f>
        <v>0</v>
      </c>
      <c r="BE45" s="6" t="s">
        <v>119</v>
      </c>
      <c r="BF45" s="59">
        <f>IFERROR(VLOOKUP(BE45,'Начисление очков NEW'!$G$4:$H$69,2,FALSE),0)</f>
        <v>0</v>
      </c>
      <c r="BG45" s="6">
        <v>16</v>
      </c>
      <c r="BH45" s="59">
        <f>IFERROR(VLOOKUP(BG45,'Начисление очков NEW'!$V$4:$W$69,2,FALSE),0)</f>
        <v>11</v>
      </c>
      <c r="BI45" s="57" t="s">
        <v>119</v>
      </c>
      <c r="BJ45" s="58">
        <f>IFERROR(VLOOKUP(BI45,'Начисление очков NEW'!$V$4:$W$69,2,FALSE),0)</f>
        <v>0</v>
      </c>
      <c r="BK45" s="45">
        <v>43</v>
      </c>
      <c r="BL45" s="45">
        <v>-2</v>
      </c>
      <c r="BM45" s="45">
        <v>3.5</v>
      </c>
      <c r="BN45" s="74">
        <v>0</v>
      </c>
      <c r="BO45" s="76">
        <v>187</v>
      </c>
      <c r="BP45" s="76">
        <v>0</v>
      </c>
      <c r="BQ45" s="96">
        <v>8</v>
      </c>
      <c r="BR45" s="97">
        <v>23.375</v>
      </c>
      <c r="BS45" s="76">
        <v>187</v>
      </c>
      <c r="BT45" s="50"/>
      <c r="BU45" s="50">
        <f>VLOOKUP(BT45,'Начисление очков NEW'!$V$4:$W$68,2,FALSE)</f>
        <v>0</v>
      </c>
    </row>
    <row r="46" spans="2:76" ht="15" customHeight="1" x14ac:dyDescent="0.3">
      <c r="B46" s="89" t="s">
        <v>206</v>
      </c>
      <c r="C46" s="90">
        <f>C45+1</f>
        <v>38</v>
      </c>
      <c r="D46" s="83">
        <f>IF(BK46=0," ",IF(BK46-C46=0," ",BK46-C46))</f>
        <v>27</v>
      </c>
      <c r="E46" s="103">
        <v>4</v>
      </c>
      <c r="F46" s="107">
        <f>E46-BM46</f>
        <v>0</v>
      </c>
      <c r="G46" s="91">
        <f>N46+P46+R46+T46+V46+X46+Z46+AB46+AD46+AF46+AH46+AJ46+AL46+AN46+AP46+AR46+AT46+AV46+AX46+AZ46+BB46+BD46+BF46+BH46+BJ46</f>
        <v>225</v>
      </c>
      <c r="H46" s="84">
        <f>G46-BO46</f>
        <v>130</v>
      </c>
      <c r="I46" s="92">
        <f>ROUNDUP(COUNTIF(M46:BJ46,"&gt; 0")/2,0)</f>
        <v>4</v>
      </c>
      <c r="J46" s="93">
        <f>IF(G46=0, "", G46/I46)</f>
        <v>56.25</v>
      </c>
      <c r="K46" s="100">
        <f>SUMPRODUCT(LARGE((N46,P46,R46,T46,V46,X46,Z46,AB46,AD46,AF46,AH46,AJ46,AL46,AN46,AP46,AR46,AT46,AV46,AX46,AZ46,BB46,BD46,BF46,BH46,BJ46),{1,2,3,4,5,6,7,8}))</f>
        <v>225</v>
      </c>
      <c r="L46" s="101">
        <f>K46-BS46</f>
        <v>130</v>
      </c>
      <c r="M46" s="57">
        <v>1</v>
      </c>
      <c r="N46" s="58">
        <f>IFERROR(VLOOKUP(M46,'Начисление очков NEW'!$V$4:$W$69,2,FALSE),0)</f>
        <v>130</v>
      </c>
      <c r="O46" s="48">
        <v>16</v>
      </c>
      <c r="P46" s="48">
        <f>IFERROR(VLOOKUP(O46,'Начисление очков NEW'!$G$4:$H$69,2,FALSE),0)</f>
        <v>55</v>
      </c>
      <c r="Q46" s="57">
        <v>2</v>
      </c>
      <c r="R46" s="58">
        <f>IFERROR(VLOOKUP(Q46,'Начисление очков NEW'!$AF$4:$AG$69,2,FALSE),0)</f>
        <v>25</v>
      </c>
      <c r="S46" s="6" t="s">
        <v>119</v>
      </c>
      <c r="T46" s="59">
        <f>IFERROR(VLOOKUP(S46,'Начисление очков NEW'!$L$4:$M$69,2,FALSE),0)</f>
        <v>0</v>
      </c>
      <c r="U46" s="57">
        <v>4</v>
      </c>
      <c r="V46" s="58">
        <f>IFERROR(VLOOKUP(U46,'Начисление очков NEW'!$AF$4:$AG$69,2,FALSE),0)</f>
        <v>15</v>
      </c>
      <c r="W46" s="6" t="s">
        <v>119</v>
      </c>
      <c r="X46" s="59">
        <f>IFERROR(VLOOKUP(W46,'Начисление очков NEW'!$B$4:$C$69,2,FALSE),0)</f>
        <v>0</v>
      </c>
      <c r="Y46" s="6" t="s">
        <v>119</v>
      </c>
      <c r="Z46" s="59">
        <f>IFERROR(VLOOKUP(Y46,'Начисление очков NEW'!$V$4:$W$69,2,FALSE),0)</f>
        <v>0</v>
      </c>
      <c r="AA46" s="57" t="s">
        <v>119</v>
      </c>
      <c r="AB46" s="58">
        <f>IFERROR(VLOOKUP(AA46,'Начисление очков NEW'!$G$4:$H$69,2,FALSE),0)</f>
        <v>0</v>
      </c>
      <c r="AC46" s="6" t="s">
        <v>119</v>
      </c>
      <c r="AD46" s="59">
        <f>IFERROR(VLOOKUP(AC46,'Начисление очков NEW'!$V$4:$W$69,2,FALSE),0)</f>
        <v>0</v>
      </c>
      <c r="AE46" s="57" t="s">
        <v>119</v>
      </c>
      <c r="AF46" s="58">
        <f>IFERROR(VLOOKUP(AE46,'Начисление очков NEW'!$B$4:$C$69,2,FALSE),0)</f>
        <v>0</v>
      </c>
      <c r="AG46" s="57" t="s">
        <v>119</v>
      </c>
      <c r="AH46" s="58">
        <f>IFERROR(VLOOKUP(AG46,'Начисление очков NEW'!$V$4:$W$69,2,FALSE),0)</f>
        <v>0</v>
      </c>
      <c r="AI46" s="57" t="s">
        <v>119</v>
      </c>
      <c r="AJ46" s="58">
        <f>IFERROR(VLOOKUP(AI46,'Начисление очков NEW'!$AF$4:$AG$69,2,FALSE),0)</f>
        <v>0</v>
      </c>
      <c r="AK46" s="6" t="s">
        <v>119</v>
      </c>
      <c r="AL46" s="59">
        <f>IFERROR(VLOOKUP(AK46,'Начисление очков NEW'!$V$4:$W$69,2,FALSE),0)</f>
        <v>0</v>
      </c>
      <c r="AM46" s="57" t="s">
        <v>119</v>
      </c>
      <c r="AN46" s="58">
        <f>IFERROR(VLOOKUP(AM46,'Начисление очков NEW'!$B$4:$C$69,2,FALSE),0)</f>
        <v>0</v>
      </c>
      <c r="AO46" s="6" t="s">
        <v>119</v>
      </c>
      <c r="AP46" s="59">
        <f>IFERROR(VLOOKUP(AO46,'Начисление очков NEW'!$V$4:$W$69,2,FALSE),0)</f>
        <v>0</v>
      </c>
      <c r="AQ46" s="57" t="s">
        <v>119</v>
      </c>
      <c r="AR46" s="58">
        <f>IFERROR(VLOOKUP(AQ46,'Начисление очков NEW'!$G$4:$H$69,2,FALSE),0)</f>
        <v>0</v>
      </c>
      <c r="AS46" s="57" t="s">
        <v>119</v>
      </c>
      <c r="AT46" s="58">
        <f>IFERROR(VLOOKUP(AS46,'Начисление очков NEW'!$AF$4:$AG$69,2,FALSE),0)</f>
        <v>0</v>
      </c>
      <c r="AU46" s="6" t="s">
        <v>119</v>
      </c>
      <c r="AV46" s="59">
        <f>IFERROR(VLOOKUP(AU46,'Начисление очков NEW'!$G$4:$H$69,2,FALSE),0)</f>
        <v>0</v>
      </c>
      <c r="AW46" s="6" t="s">
        <v>119</v>
      </c>
      <c r="AX46" s="59">
        <f>IFERROR(VLOOKUP(AW46,'Начисление очков NEW'!$AF$4:$AG$69,2,FALSE),0)</f>
        <v>0</v>
      </c>
      <c r="AY46" s="57"/>
      <c r="AZ46" s="58">
        <f>IFERROR(VLOOKUP(AY46,'Начисление очков NEW'!$V$4:$W$69,2,FALSE),0)</f>
        <v>0</v>
      </c>
      <c r="BA46" s="57"/>
      <c r="BB46" s="58">
        <f>IFERROR(VLOOKUP(BA46,'Начисление очков NEW'!$B$4:$C$69,2,FALSE),0)</f>
        <v>0</v>
      </c>
      <c r="BC46" s="57" t="s">
        <v>119</v>
      </c>
      <c r="BD46" s="58">
        <f>IFERROR(VLOOKUP(BC46,'Начисление очков NEW'!$V$4:$W$69,2,FALSE),0)</f>
        <v>0</v>
      </c>
      <c r="BE46" s="6" t="s">
        <v>119</v>
      </c>
      <c r="BF46" s="59">
        <f>IFERROR(VLOOKUP(BE46,'Начисление очков NEW'!$G$4:$H$69,2,FALSE),0)</f>
        <v>0</v>
      </c>
      <c r="BG46" s="6"/>
      <c r="BH46" s="59">
        <f>IFERROR(VLOOKUP(BG46,'Начисление очков NEW'!$V$4:$W$69,2,FALSE),0)</f>
        <v>0</v>
      </c>
      <c r="BI46" s="57"/>
      <c r="BJ46" s="58">
        <f>IFERROR(VLOOKUP(BI46,'Начисление очков NEW'!$V$4:$W$69,2,FALSE),0)</f>
        <v>0</v>
      </c>
      <c r="BK46" s="45">
        <v>65</v>
      </c>
      <c r="BL46" s="45">
        <v>30</v>
      </c>
      <c r="BM46" s="45">
        <v>4</v>
      </c>
      <c r="BN46" s="45">
        <v>0</v>
      </c>
      <c r="BO46" s="77">
        <v>95</v>
      </c>
      <c r="BP46" s="77">
        <v>55</v>
      </c>
      <c r="BQ46" s="96">
        <v>3</v>
      </c>
      <c r="BR46" s="97">
        <v>31.666666666666668</v>
      </c>
      <c r="BS46" s="77">
        <v>95</v>
      </c>
      <c r="BT46" s="50"/>
      <c r="BU46" s="50">
        <f>VLOOKUP(BT46,'Начисление очков NEW'!$V$4:$W$68,2,FALSE)</f>
        <v>0</v>
      </c>
    </row>
    <row r="47" spans="2:76" ht="15" customHeight="1" x14ac:dyDescent="0.3">
      <c r="B47" s="89" t="s">
        <v>223</v>
      </c>
      <c r="C47" s="90">
        <f>C46+1</f>
        <v>39</v>
      </c>
      <c r="D47" s="83">
        <f>IF(BK47=0," ",IF(BK47-C47=0," ",BK47-C47))</f>
        <v>-1</v>
      </c>
      <c r="E47" s="103">
        <v>4</v>
      </c>
      <c r="F47" s="107">
        <f>E47-BM47</f>
        <v>0</v>
      </c>
      <c r="G47" s="91">
        <f>N47+P47+R47+T47+V47+X47+Z47+AB47+AD47+AF47+AH47+AJ47+AL47+AN47+AP47+AR47+AT47+AV47+AX47+AZ47+BB47+BD47+BF47+BH47+BJ47</f>
        <v>225</v>
      </c>
      <c r="H47" s="84">
        <f>G47-BO47</f>
        <v>0</v>
      </c>
      <c r="I47" s="92">
        <f>ROUNDUP(COUNTIF(M47:BJ47,"&gt; 0")/2,0)</f>
        <v>6</v>
      </c>
      <c r="J47" s="93">
        <f>IF(G47=0, "", G47/I47)</f>
        <v>37.5</v>
      </c>
      <c r="K47" s="100">
        <f>SUMPRODUCT(LARGE((N47,P47,R47,T47,V47,X47,Z47,AB47,AD47,AF47,AH47,AJ47,AL47,AN47,AP47,AR47,AT47,AV47,AX47,AZ47,BB47,BD47,BF47,BH47,BJ47),{1,2,3,4,5,6,7,8}))</f>
        <v>225</v>
      </c>
      <c r="L47" s="101">
        <f>K47-BS47</f>
        <v>0</v>
      </c>
      <c r="M47" s="57" t="s">
        <v>119</v>
      </c>
      <c r="N47" s="58">
        <f>IFERROR(VLOOKUP(M47,'Начисление очков NEW'!$V$4:$W$69,2,FALSE),0)</f>
        <v>0</v>
      </c>
      <c r="O47" s="48">
        <v>32</v>
      </c>
      <c r="P47" s="48">
        <f>IFERROR(VLOOKUP(O47,'Начисление очков NEW'!$G$4:$H$69,2,FALSE),0)</f>
        <v>18</v>
      </c>
      <c r="Q47" s="57" t="s">
        <v>119</v>
      </c>
      <c r="R47" s="58">
        <f>IFERROR(VLOOKUP(Q47,'Начисление очков NEW'!$AF$4:$AG$69,2,FALSE),0)</f>
        <v>0</v>
      </c>
      <c r="S47" s="6">
        <v>16</v>
      </c>
      <c r="T47" s="59">
        <f>IFERROR(VLOOKUP(S47,'Начисление очков NEW'!$L$4:$M$69,2,FALSE),0)</f>
        <v>32</v>
      </c>
      <c r="U47" s="57" t="s">
        <v>119</v>
      </c>
      <c r="V47" s="58">
        <f>IFERROR(VLOOKUP(U47,'Начисление очков NEW'!$AF$4:$AG$69,2,FALSE),0)</f>
        <v>0</v>
      </c>
      <c r="W47" s="6" t="s">
        <v>119</v>
      </c>
      <c r="X47" s="59">
        <f>IFERROR(VLOOKUP(W47,'Начисление очков NEW'!$B$4:$C$69,2,FALSE),0)</f>
        <v>0</v>
      </c>
      <c r="Y47" s="6" t="s">
        <v>119</v>
      </c>
      <c r="Z47" s="59">
        <f>IFERROR(VLOOKUP(Y47,'Начисление очков NEW'!$V$4:$W$69,2,FALSE),0)</f>
        <v>0</v>
      </c>
      <c r="AA47" s="57" t="s">
        <v>119</v>
      </c>
      <c r="AB47" s="58">
        <f>IFERROR(VLOOKUP(AA47,'Начисление очков NEW'!$G$4:$H$69,2,FALSE),0)</f>
        <v>0</v>
      </c>
      <c r="AC47" s="6" t="s">
        <v>119</v>
      </c>
      <c r="AD47" s="59">
        <f>IFERROR(VLOOKUP(AC47,'Начисление очков NEW'!$V$4:$W$69,2,FALSE),0)</f>
        <v>0</v>
      </c>
      <c r="AE47" s="57" t="s">
        <v>119</v>
      </c>
      <c r="AF47" s="58">
        <f>IFERROR(VLOOKUP(AE47,'Начисление очков NEW'!$B$4:$C$69,2,FALSE),0)</f>
        <v>0</v>
      </c>
      <c r="AG47" s="57" t="s">
        <v>119</v>
      </c>
      <c r="AH47" s="58">
        <f>IFERROR(VLOOKUP(AG47,'Начисление очков NEW'!$V$4:$W$69,2,FALSE),0)</f>
        <v>0</v>
      </c>
      <c r="AI47" s="57" t="s">
        <v>119</v>
      </c>
      <c r="AJ47" s="58">
        <f>IFERROR(VLOOKUP(AI47,'Начисление очков NEW'!$AF$4:$AG$69,2,FALSE),0)</f>
        <v>0</v>
      </c>
      <c r="AK47" s="6" t="s">
        <v>119</v>
      </c>
      <c r="AL47" s="59">
        <f>IFERROR(VLOOKUP(AK47,'Начисление очков NEW'!$V$4:$W$69,2,FALSE),0)</f>
        <v>0</v>
      </c>
      <c r="AM47" s="57">
        <v>32</v>
      </c>
      <c r="AN47" s="58">
        <f>IFERROR(VLOOKUP(AM47,'Начисление очков NEW'!$B$4:$C$69,2,FALSE),0)</f>
        <v>30</v>
      </c>
      <c r="AO47" s="6" t="s">
        <v>119</v>
      </c>
      <c r="AP47" s="59">
        <f>IFERROR(VLOOKUP(AO47,'Начисление очков NEW'!$V$4:$W$69,2,FALSE),0)</f>
        <v>0</v>
      </c>
      <c r="AQ47" s="57">
        <v>17</v>
      </c>
      <c r="AR47" s="58">
        <f>IFERROR(VLOOKUP(AQ47,'Начисление очков NEW'!$G$4:$H$69,2,FALSE),0)</f>
        <v>50</v>
      </c>
      <c r="AS47" s="57" t="s">
        <v>119</v>
      </c>
      <c r="AT47" s="58">
        <f>IFERROR(VLOOKUP(AS47,'Начисление очков NEW'!$AF$4:$AG$69,2,FALSE),0)</f>
        <v>0</v>
      </c>
      <c r="AU47" s="6" t="s">
        <v>119</v>
      </c>
      <c r="AV47" s="59">
        <f>IFERROR(VLOOKUP(AU47,'Начисление очков NEW'!$G$4:$H$69,2,FALSE),0)</f>
        <v>0</v>
      </c>
      <c r="AW47" s="6" t="s">
        <v>119</v>
      </c>
      <c r="AX47" s="59">
        <f>IFERROR(VLOOKUP(AW47,'Начисление очков NEW'!$AF$4:$AG$69,2,FALSE),0)</f>
        <v>0</v>
      </c>
      <c r="AY47" s="57" t="s">
        <v>119</v>
      </c>
      <c r="AZ47" s="58">
        <f>IFERROR(VLOOKUP(AY47,'Начисление очков NEW'!$V$4:$W$69,2,FALSE),0)</f>
        <v>0</v>
      </c>
      <c r="BA47" s="57" t="s">
        <v>119</v>
      </c>
      <c r="BB47" s="58">
        <f>IFERROR(VLOOKUP(BA47,'Начисление очков NEW'!$B$4:$C$69,2,FALSE),0)</f>
        <v>0</v>
      </c>
      <c r="BC47" s="57" t="s">
        <v>119</v>
      </c>
      <c r="BD47" s="58">
        <f>IFERROR(VLOOKUP(BC47,'Начисление очков NEW'!$V$4:$W$69,2,FALSE),0)</f>
        <v>0</v>
      </c>
      <c r="BE47" s="6">
        <v>16</v>
      </c>
      <c r="BF47" s="59">
        <f>IFERROR(VLOOKUP(BE47,'Начисление очков NEW'!$G$4:$H$69,2,FALSE),0)</f>
        <v>55</v>
      </c>
      <c r="BG47" s="6" t="s">
        <v>119</v>
      </c>
      <c r="BH47" s="59">
        <f>IFERROR(VLOOKUP(BG47,'Начисление очков NEW'!$V$4:$W$69,2,FALSE),0)</f>
        <v>0</v>
      </c>
      <c r="BI47" s="57">
        <v>5</v>
      </c>
      <c r="BJ47" s="58">
        <f>IFERROR(VLOOKUP(BI47,'Начисление очков NEW'!$V$4:$W$69,2,FALSE),0)</f>
        <v>40</v>
      </c>
      <c r="BK47" s="45">
        <v>38</v>
      </c>
      <c r="BL47" s="45" t="s">
        <v>221</v>
      </c>
      <c r="BM47" s="45">
        <v>4</v>
      </c>
      <c r="BN47" s="74">
        <v>0</v>
      </c>
      <c r="BO47" s="76">
        <v>225</v>
      </c>
      <c r="BP47" s="76">
        <v>-3</v>
      </c>
      <c r="BQ47" s="96">
        <v>6</v>
      </c>
      <c r="BR47" s="97">
        <v>37.5</v>
      </c>
      <c r="BS47" s="76">
        <v>225</v>
      </c>
      <c r="BT47" s="50"/>
      <c r="BU47" s="50">
        <f>VLOOKUP(BT47,'Начисление очков NEW'!$V$4:$W$68,2,FALSE)</f>
        <v>0</v>
      </c>
    </row>
    <row r="48" spans="2:76" ht="15" customHeight="1" x14ac:dyDescent="0.3">
      <c r="B48" s="89" t="s">
        <v>90</v>
      </c>
      <c r="C48" s="90">
        <f>C47+1</f>
        <v>40</v>
      </c>
      <c r="D48" s="83">
        <f>IF(BK48=0," ",IF(BK48-C48=0," ",BK48-C48))</f>
        <v>2</v>
      </c>
      <c r="E48" s="103">
        <v>3.5</v>
      </c>
      <c r="F48" s="107">
        <f>E48-BM48</f>
        <v>0</v>
      </c>
      <c r="G48" s="91">
        <f>N48+P48+R48+T48+V48+X48+Z48+AB48+AD48+AF48+AH48+AJ48+AL48+AN48+AP48+AR48+AT48+AV48+AX48+AZ48+BB48+BD48+BF48+BH48+BJ48</f>
        <v>216</v>
      </c>
      <c r="H48" s="84">
        <f>G48-BO48</f>
        <v>23</v>
      </c>
      <c r="I48" s="92">
        <f>ROUNDUP(COUNTIF(M48:BJ48,"&gt; 0")/2,0)</f>
        <v>5</v>
      </c>
      <c r="J48" s="93">
        <f>IF(G48=0, "", G48/I48)</f>
        <v>43.2</v>
      </c>
      <c r="K48" s="100">
        <f>SUMPRODUCT(LARGE((N48,P48,R48,T48,V48,X48,Z48,AB48,AD48,AF48,AH48,AJ48,AL48,AN48,AP48,AR48,AT48,AV48,AX48,AZ48,BB48,BD48,BF48,BH48,BJ48),{1,2,3,4,5,6,7,8}))</f>
        <v>216</v>
      </c>
      <c r="L48" s="101">
        <f>K48-BS48</f>
        <v>23</v>
      </c>
      <c r="M48" s="57">
        <v>10</v>
      </c>
      <c r="N48" s="58">
        <f>IFERROR(VLOOKUP(M48,'Начисление очков NEW'!$V$4:$W$69,2,FALSE),0)</f>
        <v>23</v>
      </c>
      <c r="O48" s="48">
        <v>20</v>
      </c>
      <c r="P48" s="48">
        <f>IFERROR(VLOOKUP(O48,'Начисление очков NEW'!$G$4:$H$69,2,FALSE),0)</f>
        <v>27</v>
      </c>
      <c r="Q48" s="57" t="s">
        <v>119</v>
      </c>
      <c r="R48" s="58">
        <f>IFERROR(VLOOKUP(Q48,'Начисление очков NEW'!$AF$4:$AG$69,2,FALSE),0)</f>
        <v>0</v>
      </c>
      <c r="S48" s="6">
        <v>6</v>
      </c>
      <c r="T48" s="59">
        <f>IFERROR(VLOOKUP(S48,'Начисление очков NEW'!$L$4:$M$69,2,FALSE),0)</f>
        <v>78</v>
      </c>
      <c r="U48" s="57" t="s">
        <v>119</v>
      </c>
      <c r="V48" s="58">
        <f>IFERROR(VLOOKUP(U48,'Начисление очков NEW'!$AF$4:$AG$69,2,FALSE),0)</f>
        <v>0</v>
      </c>
      <c r="W48" s="6">
        <v>17</v>
      </c>
      <c r="X48" s="59">
        <f>IFERROR(VLOOKUP(W48,'Начисление очков NEW'!$B$4:$C$69,2,FALSE),0)</f>
        <v>80</v>
      </c>
      <c r="Y48" s="6" t="s">
        <v>119</v>
      </c>
      <c r="Z48" s="59">
        <f>IFERROR(VLOOKUP(Y48,'Начисление очков NEW'!$V$4:$W$69,2,FALSE),0)</f>
        <v>0</v>
      </c>
      <c r="AA48" s="57" t="s">
        <v>119</v>
      </c>
      <c r="AB48" s="58">
        <f>IFERROR(VLOOKUP(AA48,'Начисление очков NEW'!$G$4:$H$69,2,FALSE),0)</f>
        <v>0</v>
      </c>
      <c r="AC48" s="6" t="s">
        <v>119</v>
      </c>
      <c r="AD48" s="59">
        <f>IFERROR(VLOOKUP(AC48,'Начисление очков NEW'!$V$4:$W$69,2,FALSE),0)</f>
        <v>0</v>
      </c>
      <c r="AE48" s="57" t="s">
        <v>119</v>
      </c>
      <c r="AF48" s="58">
        <f>IFERROR(VLOOKUP(AE48,'Начисление очков NEW'!$B$4:$C$69,2,FALSE),0)</f>
        <v>0</v>
      </c>
      <c r="AG48" s="57" t="s">
        <v>119</v>
      </c>
      <c r="AH48" s="58">
        <f>IFERROR(VLOOKUP(AG48,'Начисление очков NEW'!$V$4:$W$69,2,FALSE),0)</f>
        <v>0</v>
      </c>
      <c r="AI48" s="57" t="s">
        <v>119</v>
      </c>
      <c r="AJ48" s="58">
        <f>IFERROR(VLOOKUP(AI48,'Начисление очков NEW'!$AF$4:$AG$69,2,FALSE),0)</f>
        <v>0</v>
      </c>
      <c r="AK48" s="6" t="s">
        <v>119</v>
      </c>
      <c r="AL48" s="59">
        <f>IFERROR(VLOOKUP(AK48,'Начисление очков NEW'!$V$4:$W$69,2,FALSE),0)</f>
        <v>0</v>
      </c>
      <c r="AM48" s="57" t="s">
        <v>119</v>
      </c>
      <c r="AN48" s="58">
        <f>IFERROR(VLOOKUP(AM48,'Начисление очков NEW'!$B$4:$C$69,2,FALSE),0)</f>
        <v>0</v>
      </c>
      <c r="AO48" s="6" t="s">
        <v>119</v>
      </c>
      <c r="AP48" s="59">
        <f>IFERROR(VLOOKUP(AO48,'Начисление очков NEW'!$V$4:$W$69,2,FALSE),0)</f>
        <v>0</v>
      </c>
      <c r="AQ48" s="57" t="s">
        <v>119</v>
      </c>
      <c r="AR48" s="58">
        <f>IFERROR(VLOOKUP(AQ48,'Начисление очков NEW'!$G$4:$H$69,2,FALSE),0)</f>
        <v>0</v>
      </c>
      <c r="AS48" s="57" t="s">
        <v>119</v>
      </c>
      <c r="AT48" s="58">
        <f>IFERROR(VLOOKUP(AS48,'Начисление очков NEW'!$AF$4:$AG$69,2,FALSE),0)</f>
        <v>0</v>
      </c>
      <c r="AU48" s="6" t="s">
        <v>119</v>
      </c>
      <c r="AV48" s="59">
        <f>IFERROR(VLOOKUP(AU48,'Начисление очков NEW'!$G$4:$H$69,2,FALSE),0)</f>
        <v>0</v>
      </c>
      <c r="AW48" s="6" t="s">
        <v>119</v>
      </c>
      <c r="AX48" s="59">
        <f>IFERROR(VLOOKUP(AW48,'Начисление очков NEW'!$AF$4:$AG$69,2,FALSE),0)</f>
        <v>0</v>
      </c>
      <c r="AY48" s="57" t="s">
        <v>119</v>
      </c>
      <c r="AZ48" s="58">
        <f>IFERROR(VLOOKUP(AY48,'Начисление очков NEW'!$V$4:$W$69,2,FALSE),0)</f>
        <v>0</v>
      </c>
      <c r="BA48" s="57" t="s">
        <v>119</v>
      </c>
      <c r="BB48" s="58">
        <f>IFERROR(VLOOKUP(BA48,'Начисление очков NEW'!$B$4:$C$69,2,FALSE),0)</f>
        <v>0</v>
      </c>
      <c r="BC48" s="57">
        <v>18</v>
      </c>
      <c r="BD48" s="58">
        <f>IFERROR(VLOOKUP(BC48,'Начисление очков NEW'!$V$4:$W$69,2,FALSE),0)</f>
        <v>8</v>
      </c>
      <c r="BE48" s="6" t="s">
        <v>119</v>
      </c>
      <c r="BF48" s="59">
        <f>IFERROR(VLOOKUP(BE48,'Начисление очков NEW'!$G$4:$H$69,2,FALSE),0)</f>
        <v>0</v>
      </c>
      <c r="BG48" s="6" t="s">
        <v>119</v>
      </c>
      <c r="BH48" s="59">
        <f>IFERROR(VLOOKUP(BG48,'Начисление очков NEW'!$V$4:$W$69,2,FALSE),0)</f>
        <v>0</v>
      </c>
      <c r="BI48" s="57" t="s">
        <v>119</v>
      </c>
      <c r="BJ48" s="58">
        <f>IFERROR(VLOOKUP(BI48,'Начисление очков NEW'!$V$4:$W$69,2,FALSE),0)</f>
        <v>0</v>
      </c>
      <c r="BK48" s="45">
        <v>42</v>
      </c>
      <c r="BL48" s="45">
        <v>4</v>
      </c>
      <c r="BM48" s="45">
        <v>3.5</v>
      </c>
      <c r="BN48" s="74">
        <v>0</v>
      </c>
      <c r="BO48" s="76">
        <v>193</v>
      </c>
      <c r="BP48" s="76">
        <v>27</v>
      </c>
      <c r="BQ48" s="96">
        <v>4</v>
      </c>
      <c r="BR48" s="97">
        <v>48.25</v>
      </c>
      <c r="BS48" s="76">
        <v>193</v>
      </c>
      <c r="BT48" s="50"/>
      <c r="BU48" s="50">
        <f>VLOOKUP(BT48,'Начисление очков NEW'!$V$4:$W$68,2,FALSE)</f>
        <v>0</v>
      </c>
    </row>
    <row r="49" spans="2:76" ht="15" customHeight="1" x14ac:dyDescent="0.3">
      <c r="B49" s="89" t="s">
        <v>99</v>
      </c>
      <c r="C49" s="90">
        <f>C48+1</f>
        <v>41</v>
      </c>
      <c r="D49" s="83">
        <f>IF(BK49=0," ",IF(BK49-C49=0," ",BK49-C49))</f>
        <v>-6</v>
      </c>
      <c r="E49" s="103">
        <v>3.5</v>
      </c>
      <c r="F49" s="107">
        <f>E49-BM49</f>
        <v>0</v>
      </c>
      <c r="G49" s="91">
        <f>N49+P49+R49+T49+V49+X49+Z49+AB49+AD49+AF49+AH49+AJ49+AL49+AN49+AP49+AR49+AT49+AV49+AX49+AZ49+BB49+BD49+BF49+BH49+BJ49</f>
        <v>214</v>
      </c>
      <c r="H49" s="84">
        <f>G49-BO49</f>
        <v>-30</v>
      </c>
      <c r="I49" s="92">
        <f>ROUNDUP(COUNTIF(M49:BJ49,"&gt; 0")/2,0)</f>
        <v>8</v>
      </c>
      <c r="J49" s="93">
        <f>IF(G49=0, "", G49/I49)</f>
        <v>26.75</v>
      </c>
      <c r="K49" s="100">
        <f>SUMPRODUCT(LARGE((N49,P49,R49,T49,V49,X49,Z49,AB49,AD49,AF49,AH49,AJ49,AL49,AN49,AP49,AR49,AT49,AV49,AX49,AZ49,BB49,BD49,BF49,BH49,BJ49),{1,2,3,4,5,6,7,8}))</f>
        <v>214</v>
      </c>
      <c r="L49" s="101">
        <f>K49-BS49</f>
        <v>-26</v>
      </c>
      <c r="M49" s="57" t="s">
        <v>119</v>
      </c>
      <c r="N49" s="58">
        <f>IFERROR(VLOOKUP(M49,'Начисление очков NEW'!$V$4:$W$69,2,FALSE),0)</f>
        <v>0</v>
      </c>
      <c r="O49" s="48" t="s">
        <v>119</v>
      </c>
      <c r="P49" s="48">
        <f>IFERROR(VLOOKUP(O49,'Начисление очков NEW'!$G$4:$H$69,2,FALSE),0)</f>
        <v>0</v>
      </c>
      <c r="Q49" s="57" t="s">
        <v>119</v>
      </c>
      <c r="R49" s="58">
        <f>IFERROR(VLOOKUP(Q49,'Начисление очков NEW'!$AF$4:$AG$69,2,FALSE),0)</f>
        <v>0</v>
      </c>
      <c r="S49" s="6">
        <v>16</v>
      </c>
      <c r="T49" s="59">
        <f>IFERROR(VLOOKUP(S49,'Начисление очков NEW'!$L$4:$M$69,2,FALSE),0)</f>
        <v>32</v>
      </c>
      <c r="U49" s="57" t="s">
        <v>119</v>
      </c>
      <c r="V49" s="58">
        <f>IFERROR(VLOOKUP(U49,'Начисление очков NEW'!$AF$4:$AG$69,2,FALSE),0)</f>
        <v>0</v>
      </c>
      <c r="W49" s="6" t="s">
        <v>119</v>
      </c>
      <c r="X49" s="59">
        <f>IFERROR(VLOOKUP(W49,'Начисление очков NEW'!$B$4:$C$69,2,FALSE),0)</f>
        <v>0</v>
      </c>
      <c r="Y49" s="6">
        <v>2</v>
      </c>
      <c r="Z49" s="59">
        <f>IFERROR(VLOOKUP(Y49,'Начисление очков NEW'!$V$4:$W$69,2,FALSE),0)</f>
        <v>80</v>
      </c>
      <c r="AA49" s="57" t="s">
        <v>119</v>
      </c>
      <c r="AB49" s="58">
        <f>IFERROR(VLOOKUP(AA49,'Начисление очков NEW'!$G$4:$H$69,2,FALSE),0)</f>
        <v>0</v>
      </c>
      <c r="AC49" s="6" t="s">
        <v>119</v>
      </c>
      <c r="AD49" s="59">
        <f>IFERROR(VLOOKUP(AC49,'Начисление очков NEW'!$V$4:$W$69,2,FALSE),0)</f>
        <v>0</v>
      </c>
      <c r="AE49" s="57" t="s">
        <v>119</v>
      </c>
      <c r="AF49" s="58">
        <f>IFERROR(VLOOKUP(AE49,'Начисление очков NEW'!$B$4:$C$69,2,FALSE),0)</f>
        <v>0</v>
      </c>
      <c r="AG49" s="57">
        <v>22</v>
      </c>
      <c r="AH49" s="58">
        <f>IFERROR(VLOOKUP(AG49,'Начисление очков NEW'!$V$4:$W$69,2,FALSE),0)</f>
        <v>4</v>
      </c>
      <c r="AI49" s="57" t="s">
        <v>119</v>
      </c>
      <c r="AJ49" s="58">
        <f>IFERROR(VLOOKUP(AI49,'Начисление очков NEW'!$AF$4:$AG$69,2,FALSE),0)</f>
        <v>0</v>
      </c>
      <c r="AK49" s="6">
        <v>10</v>
      </c>
      <c r="AL49" s="59">
        <f>IFERROR(VLOOKUP(AK49,'Начисление очков NEW'!$V$4:$W$69,2,FALSE),0)</f>
        <v>23</v>
      </c>
      <c r="AM49" s="57" t="s">
        <v>119</v>
      </c>
      <c r="AN49" s="58">
        <f>IFERROR(VLOOKUP(AM49,'Начисление очков NEW'!$B$4:$C$69,2,FALSE),0)</f>
        <v>0</v>
      </c>
      <c r="AO49" s="6" t="s">
        <v>119</v>
      </c>
      <c r="AP49" s="59">
        <f>IFERROR(VLOOKUP(AO49,'Начисление очков NEW'!$V$4:$W$69,2,FALSE),0)</f>
        <v>0</v>
      </c>
      <c r="AQ49" s="57" t="s">
        <v>119</v>
      </c>
      <c r="AR49" s="58">
        <f>IFERROR(VLOOKUP(AQ49,'Начисление очков NEW'!$G$4:$H$69,2,FALSE),0)</f>
        <v>0</v>
      </c>
      <c r="AS49" s="57" t="s">
        <v>119</v>
      </c>
      <c r="AT49" s="58">
        <f>IFERROR(VLOOKUP(AS49,'Начисление очков NEW'!$AF$4:$AG$69,2,FALSE),0)</f>
        <v>0</v>
      </c>
      <c r="AU49" s="6" t="s">
        <v>119</v>
      </c>
      <c r="AV49" s="59">
        <f>IFERROR(VLOOKUP(AU49,'Начисление очков NEW'!$G$4:$H$69,2,FALSE),0)</f>
        <v>0</v>
      </c>
      <c r="AW49" s="6" t="s">
        <v>119</v>
      </c>
      <c r="AX49" s="59">
        <f>IFERROR(VLOOKUP(AW49,'Начисление очков NEW'!$AF$4:$AG$69,2,FALSE),0)</f>
        <v>0</v>
      </c>
      <c r="AY49" s="57">
        <v>24</v>
      </c>
      <c r="AZ49" s="58">
        <f>IFERROR(VLOOKUP(AY49,'Начисление очков NEW'!$V$4:$W$69,2,FALSE),0)</f>
        <v>4</v>
      </c>
      <c r="BA49" s="57" t="s">
        <v>119</v>
      </c>
      <c r="BB49" s="58">
        <f>IFERROR(VLOOKUP(BA49,'Начисление очков NEW'!$B$4:$C$69,2,FALSE),0)</f>
        <v>0</v>
      </c>
      <c r="BC49" s="57">
        <v>14</v>
      </c>
      <c r="BD49" s="58">
        <f>IFERROR(VLOOKUP(BC49,'Начисление очков NEW'!$V$4:$W$69,2,FALSE),0)</f>
        <v>13</v>
      </c>
      <c r="BE49" s="6" t="s">
        <v>119</v>
      </c>
      <c r="BF49" s="59">
        <f>IFERROR(VLOOKUP(BE49,'Начисление очков NEW'!$G$4:$H$69,2,FALSE),0)</f>
        <v>0</v>
      </c>
      <c r="BG49" s="6">
        <v>6</v>
      </c>
      <c r="BH49" s="59">
        <f>IFERROR(VLOOKUP(BG49,'Начисление очков NEW'!$V$4:$W$69,2,FALSE),0)</f>
        <v>35</v>
      </c>
      <c r="BI49" s="57">
        <v>10</v>
      </c>
      <c r="BJ49" s="58">
        <f>IFERROR(VLOOKUP(BI49,'Начисление очков NEW'!$V$4:$W$69,2,FALSE),0)</f>
        <v>23</v>
      </c>
      <c r="BK49" s="45">
        <v>35</v>
      </c>
      <c r="BL49" s="45" t="s">
        <v>221</v>
      </c>
      <c r="BM49" s="45">
        <v>3.5</v>
      </c>
      <c r="BN49" s="74">
        <v>0</v>
      </c>
      <c r="BO49" s="76">
        <v>244</v>
      </c>
      <c r="BP49" s="76">
        <v>0</v>
      </c>
      <c r="BQ49" s="96">
        <v>9</v>
      </c>
      <c r="BR49" s="97">
        <v>27.111111111111111</v>
      </c>
      <c r="BS49" s="76">
        <v>240</v>
      </c>
      <c r="BT49" s="50">
        <v>8</v>
      </c>
      <c r="BU49" s="50">
        <f>VLOOKUP(BT49,'Начисление очков NEW'!$V$4:$W$68,2,FALSE)</f>
        <v>30</v>
      </c>
    </row>
    <row r="50" spans="2:76" ht="15" customHeight="1" x14ac:dyDescent="0.3">
      <c r="B50" s="89" t="s">
        <v>98</v>
      </c>
      <c r="C50" s="90">
        <f>C49+1</f>
        <v>42</v>
      </c>
      <c r="D50" s="83">
        <f>IF(BK50=0," ",IF(BK50-C50=0," ",BK50-C50))</f>
        <v>-3</v>
      </c>
      <c r="E50" s="103">
        <v>3.5</v>
      </c>
      <c r="F50" s="107">
        <f>E50-BM50</f>
        <v>0</v>
      </c>
      <c r="G50" s="91">
        <f>N50+P50+R50+T50+V50+X50+Z50+AB50+AD50+AF50+AH50+AJ50+AL50+AN50+AP50+AR50+AT50+AV50+AX50+AZ50+BB50+BD50+BF50+BH50+BJ50</f>
        <v>213</v>
      </c>
      <c r="H50" s="84">
        <f>G50-BO50</f>
        <v>-10</v>
      </c>
      <c r="I50" s="92">
        <f>ROUNDUP(COUNTIF(M50:BJ50,"&gt; 0")/2,0)</f>
        <v>9</v>
      </c>
      <c r="J50" s="93">
        <f>IF(G50=0, "", G50/I50)</f>
        <v>23.666666666666668</v>
      </c>
      <c r="K50" s="100">
        <f>SUMPRODUCT(LARGE((N50,P50,R50,T50,V50,X50,Z50,AB50,AD50,AF50,AH50,AJ50,AL50,AN50,AP50,AR50,AT50,AV50,AX50,AZ50,BB50,BD50,BF50,BH50,BJ50),{1,2,3,4,5,6,7,8}))</f>
        <v>210</v>
      </c>
      <c r="L50" s="101">
        <f>K50-BS50</f>
        <v>-7</v>
      </c>
      <c r="M50" s="57" t="s">
        <v>119</v>
      </c>
      <c r="N50" s="58">
        <f>IFERROR(VLOOKUP(M50,'Начисление очков NEW'!$V$4:$W$69,2,FALSE),0)</f>
        <v>0</v>
      </c>
      <c r="O50" s="48">
        <v>32</v>
      </c>
      <c r="P50" s="48">
        <f>IFERROR(VLOOKUP(O50,'Начисление очков NEW'!$G$4:$H$69,2,FALSE),0)</f>
        <v>18</v>
      </c>
      <c r="Q50" s="57" t="s">
        <v>119</v>
      </c>
      <c r="R50" s="58">
        <f>IFERROR(VLOOKUP(Q50,'Начисление очков NEW'!$AF$4:$AG$69,2,FALSE),0)</f>
        <v>0</v>
      </c>
      <c r="S50" s="6">
        <v>11</v>
      </c>
      <c r="T50" s="59">
        <f>IFERROR(VLOOKUP(S50,'Начисление очков NEW'!$L$4:$M$69,2,FALSE),0)</f>
        <v>40</v>
      </c>
      <c r="U50" s="57" t="s">
        <v>119</v>
      </c>
      <c r="V50" s="58">
        <f>IFERROR(VLOOKUP(U50,'Начисление очков NEW'!$AF$4:$AG$69,2,FALSE),0)</f>
        <v>0</v>
      </c>
      <c r="W50" s="6" t="s">
        <v>119</v>
      </c>
      <c r="X50" s="59">
        <f>IFERROR(VLOOKUP(W50,'Начисление очков NEW'!$B$4:$C$69,2,FALSE),0)</f>
        <v>0</v>
      </c>
      <c r="Y50" s="6" t="s">
        <v>119</v>
      </c>
      <c r="Z50" s="59">
        <f>IFERROR(VLOOKUP(Y50,'Начисление очков NEW'!$V$4:$W$69,2,FALSE),0)</f>
        <v>0</v>
      </c>
      <c r="AA50" s="57" t="s">
        <v>119</v>
      </c>
      <c r="AB50" s="58">
        <f>IFERROR(VLOOKUP(AA50,'Начисление очков NEW'!$G$4:$H$69,2,FALSE),0)</f>
        <v>0</v>
      </c>
      <c r="AC50" s="6" t="s">
        <v>119</v>
      </c>
      <c r="AD50" s="59">
        <f>IFERROR(VLOOKUP(AC50,'Начисление очков NEW'!$V$4:$W$69,2,FALSE),0)</f>
        <v>0</v>
      </c>
      <c r="AE50" s="57" t="s">
        <v>119</v>
      </c>
      <c r="AF50" s="58">
        <f>IFERROR(VLOOKUP(AE50,'Начисление очков NEW'!$B$4:$C$69,2,FALSE),0)</f>
        <v>0</v>
      </c>
      <c r="AG50" s="57">
        <v>26</v>
      </c>
      <c r="AH50" s="58">
        <f>IFERROR(VLOOKUP(AG50,'Начисление очков NEW'!$V$4:$W$69,2,FALSE),0)</f>
        <v>3</v>
      </c>
      <c r="AI50" s="57" t="s">
        <v>119</v>
      </c>
      <c r="AJ50" s="58">
        <f>IFERROR(VLOOKUP(AI50,'Начисление очков NEW'!$AF$4:$AG$69,2,FALSE),0)</f>
        <v>0</v>
      </c>
      <c r="AK50" s="6">
        <v>16</v>
      </c>
      <c r="AL50" s="59">
        <f>IFERROR(VLOOKUP(AK50,'Начисление очков NEW'!$V$4:$W$69,2,FALSE),0)</f>
        <v>11</v>
      </c>
      <c r="AM50" s="57">
        <v>16</v>
      </c>
      <c r="AN50" s="58">
        <f>IFERROR(VLOOKUP(AM50,'Начисление очков NEW'!$B$4:$C$69,2,FALSE),0)</f>
        <v>90</v>
      </c>
      <c r="AO50" s="6">
        <v>32</v>
      </c>
      <c r="AP50" s="59">
        <f>IFERROR(VLOOKUP(AO50,'Начисление очков NEW'!$V$4:$W$69,2,FALSE),0)</f>
        <v>3</v>
      </c>
      <c r="AQ50" s="57" t="s">
        <v>119</v>
      </c>
      <c r="AR50" s="58">
        <f>IFERROR(VLOOKUP(AQ50,'Начисление очков NEW'!$G$4:$H$69,2,FALSE),0)</f>
        <v>0</v>
      </c>
      <c r="AS50" s="57" t="s">
        <v>119</v>
      </c>
      <c r="AT50" s="58">
        <f>IFERROR(VLOOKUP(AS50,'Начисление очков NEW'!$AF$4:$AG$69,2,FALSE),0)</f>
        <v>0</v>
      </c>
      <c r="AU50" s="6" t="s">
        <v>119</v>
      </c>
      <c r="AV50" s="59">
        <f>IFERROR(VLOOKUP(AU50,'Начисление очков NEW'!$G$4:$H$69,2,FALSE),0)</f>
        <v>0</v>
      </c>
      <c r="AW50" s="6" t="s">
        <v>119</v>
      </c>
      <c r="AX50" s="59">
        <f>IFERROR(VLOOKUP(AW50,'Начисление очков NEW'!$AF$4:$AG$69,2,FALSE),0)</f>
        <v>0</v>
      </c>
      <c r="AY50" s="57" t="s">
        <v>119</v>
      </c>
      <c r="AZ50" s="58">
        <f>IFERROR(VLOOKUP(AY50,'Начисление очков NEW'!$V$4:$W$69,2,FALSE),0)</f>
        <v>0</v>
      </c>
      <c r="BA50" s="57">
        <v>36</v>
      </c>
      <c r="BB50" s="58">
        <f>IFERROR(VLOOKUP(BA50,'Начисление очков NEW'!$B$4:$C$69,2,FALSE),0)</f>
        <v>15</v>
      </c>
      <c r="BC50" s="57" t="s">
        <v>119</v>
      </c>
      <c r="BD50" s="58">
        <f>IFERROR(VLOOKUP(BC50,'Начисление очков NEW'!$V$4:$W$69,2,FALSE),0)</f>
        <v>0</v>
      </c>
      <c r="BE50" s="6">
        <v>22</v>
      </c>
      <c r="BF50" s="59">
        <f>IFERROR(VLOOKUP(BE50,'Начисление очков NEW'!$G$4:$H$69,2,FALSE),0)</f>
        <v>23</v>
      </c>
      <c r="BG50" s="6" t="s">
        <v>119</v>
      </c>
      <c r="BH50" s="59">
        <f>IFERROR(VLOOKUP(BG50,'Начисление очков NEW'!$V$4:$W$69,2,FALSE),0)</f>
        <v>0</v>
      </c>
      <c r="BI50" s="57">
        <v>17</v>
      </c>
      <c r="BJ50" s="58">
        <f>IFERROR(VLOOKUP(BI50,'Начисление очков NEW'!$V$4:$W$69,2,FALSE),0)</f>
        <v>10</v>
      </c>
      <c r="BK50" s="45">
        <v>39</v>
      </c>
      <c r="BL50" s="45">
        <v>-2</v>
      </c>
      <c r="BM50" s="45">
        <v>3.5</v>
      </c>
      <c r="BN50" s="74">
        <v>0</v>
      </c>
      <c r="BO50" s="76">
        <v>223</v>
      </c>
      <c r="BP50" s="76">
        <v>-9</v>
      </c>
      <c r="BQ50" s="96">
        <v>10</v>
      </c>
      <c r="BR50" s="97">
        <v>22.3</v>
      </c>
      <c r="BS50" s="76">
        <v>217</v>
      </c>
      <c r="BT50" s="50">
        <v>17</v>
      </c>
      <c r="BU50" s="50">
        <f>VLOOKUP(BT50,'Начисление очков NEW'!$V$4:$W$68,2,FALSE)</f>
        <v>10</v>
      </c>
    </row>
    <row r="51" spans="2:76" ht="15" customHeight="1" x14ac:dyDescent="0.3">
      <c r="B51" s="89" t="s">
        <v>190</v>
      </c>
      <c r="C51" s="90">
        <f>C50+1</f>
        <v>43</v>
      </c>
      <c r="D51" s="83">
        <f>IF(BK51=0," ",IF(BK51-C51=0," ",BK51-C51))</f>
        <v>-2</v>
      </c>
      <c r="E51" s="103">
        <v>4</v>
      </c>
      <c r="F51" s="107">
        <f>E51-BM51</f>
        <v>0</v>
      </c>
      <c r="G51" s="91">
        <f>N51+P51+R51+T51+V51+X51+Z51+AB51+AD51+AF51+AH51+AJ51+AL51+AN51+AP51+AR51+AT51+AV51+AX51+AZ51+BB51+BD51+BF51+BH51+BJ51</f>
        <v>200</v>
      </c>
      <c r="H51" s="84">
        <f>G51-BO51</f>
        <v>0</v>
      </c>
      <c r="I51" s="92">
        <f>ROUNDUP(COUNTIF(M51:BJ51,"&gt; 0")/2,0)</f>
        <v>3</v>
      </c>
      <c r="J51" s="93">
        <f>IF(G51=0, "", G51/I51)</f>
        <v>66.666666666666671</v>
      </c>
      <c r="K51" s="100">
        <f>SUMPRODUCT(LARGE((N51,P51,R51,T51,V51,X51,Z51,AB51,AD51,AF51,AH51,AJ51,AL51,AN51,AP51,AR51,AT51,AV51,AX51,AZ51,BB51,BD51,BF51,BH51,BJ51),{1,2,3,4,5,6,7,8}))</f>
        <v>200</v>
      </c>
      <c r="L51" s="101">
        <f>K51-BS51</f>
        <v>0</v>
      </c>
      <c r="M51" s="57" t="s">
        <v>119</v>
      </c>
      <c r="N51" s="58">
        <f>IFERROR(VLOOKUP(M51,'Начисление очков NEW'!$V$4:$W$69,2,FALSE),0)</f>
        <v>0</v>
      </c>
      <c r="O51" s="48" t="s">
        <v>119</v>
      </c>
      <c r="P51" s="48">
        <f>IFERROR(VLOOKUP(O51,'Начисление очков NEW'!$G$4:$H$69,2,FALSE),0)</f>
        <v>0</v>
      </c>
      <c r="Q51" s="57">
        <v>1</v>
      </c>
      <c r="R51" s="58">
        <f>IFERROR(VLOOKUP(Q51,'Начисление очков NEW'!$AF$4:$AG$69,2,FALSE),0)</f>
        <v>35</v>
      </c>
      <c r="S51" s="6" t="s">
        <v>119</v>
      </c>
      <c r="T51" s="59">
        <f>IFERROR(VLOOKUP(S51,'Начисление очков NEW'!$L$4:$M$69,2,FALSE),0)</f>
        <v>0</v>
      </c>
      <c r="U51" s="57">
        <v>1</v>
      </c>
      <c r="V51" s="58">
        <f>IFERROR(VLOOKUP(U51,'Начисление очков NEW'!$AF$4:$AG$69,2,FALSE),0)</f>
        <v>35</v>
      </c>
      <c r="W51" s="6" t="s">
        <v>119</v>
      </c>
      <c r="X51" s="59">
        <f>IFERROR(VLOOKUP(W51,'Начисление очков NEW'!$B$4:$C$69,2,FALSE),0)</f>
        <v>0</v>
      </c>
      <c r="Y51" s="6" t="s">
        <v>119</v>
      </c>
      <c r="Z51" s="59">
        <f>IFERROR(VLOOKUP(Y51,'Начисление очков NEW'!$V$4:$W$69,2,FALSE),0)</f>
        <v>0</v>
      </c>
      <c r="AA51" s="57" t="s">
        <v>119</v>
      </c>
      <c r="AB51" s="58">
        <f>IFERROR(VLOOKUP(AA51,'Начисление очков NEW'!$G$4:$H$69,2,FALSE),0)</f>
        <v>0</v>
      </c>
      <c r="AC51" s="6">
        <v>1</v>
      </c>
      <c r="AD51" s="59">
        <f>IFERROR(VLOOKUP(AC51,'Начисление очков NEW'!$V$4:$W$69,2,FALSE),0)</f>
        <v>130</v>
      </c>
      <c r="AE51" s="57" t="s">
        <v>119</v>
      </c>
      <c r="AF51" s="58">
        <f>IFERROR(VLOOKUP(AE51,'Начисление очков NEW'!$B$4:$C$69,2,FALSE),0)</f>
        <v>0</v>
      </c>
      <c r="AG51" s="57" t="s">
        <v>119</v>
      </c>
      <c r="AH51" s="58">
        <f>IFERROR(VLOOKUP(AG51,'Начисление очков NEW'!$V$4:$W$69,2,FALSE),0)</f>
        <v>0</v>
      </c>
      <c r="AI51" s="57" t="s">
        <v>119</v>
      </c>
      <c r="AJ51" s="58">
        <f>IFERROR(VLOOKUP(AI51,'Начисление очков NEW'!$AF$4:$AG$69,2,FALSE),0)</f>
        <v>0</v>
      </c>
      <c r="AK51" s="6" t="s">
        <v>119</v>
      </c>
      <c r="AL51" s="59">
        <f>IFERROR(VLOOKUP(AK51,'Начисление очков NEW'!$V$4:$W$69,2,FALSE),0)</f>
        <v>0</v>
      </c>
      <c r="AM51" s="57" t="s">
        <v>119</v>
      </c>
      <c r="AN51" s="58">
        <f>IFERROR(VLOOKUP(AM51,'Начисление очков NEW'!$B$4:$C$69,2,FALSE),0)</f>
        <v>0</v>
      </c>
      <c r="AO51" s="6" t="s">
        <v>119</v>
      </c>
      <c r="AP51" s="59">
        <f>IFERROR(VLOOKUP(AO51,'Начисление очков NEW'!$V$4:$W$69,2,FALSE),0)</f>
        <v>0</v>
      </c>
      <c r="AQ51" s="57" t="s">
        <v>119</v>
      </c>
      <c r="AR51" s="58">
        <f>IFERROR(VLOOKUP(AQ51,'Начисление очков NEW'!$G$4:$H$69,2,FALSE),0)</f>
        <v>0</v>
      </c>
      <c r="AS51" s="57" t="s">
        <v>119</v>
      </c>
      <c r="AT51" s="58">
        <f>IFERROR(VLOOKUP(AS51,'Начисление очков NEW'!$AF$4:$AG$69,2,FALSE),0)</f>
        <v>0</v>
      </c>
      <c r="AU51" s="6" t="s">
        <v>119</v>
      </c>
      <c r="AV51" s="59">
        <f>IFERROR(VLOOKUP(AU51,'Начисление очков NEW'!$G$4:$H$69,2,FALSE),0)</f>
        <v>0</v>
      </c>
      <c r="AW51" s="6" t="s">
        <v>119</v>
      </c>
      <c r="AX51" s="59">
        <f>IFERROR(VLOOKUP(AW51,'Начисление очков NEW'!$AF$4:$AG$69,2,FALSE),0)</f>
        <v>0</v>
      </c>
      <c r="AY51" s="57"/>
      <c r="AZ51" s="58">
        <f>IFERROR(VLOOKUP(AY51,'Начисление очков NEW'!$V$4:$W$69,2,FALSE),0)</f>
        <v>0</v>
      </c>
      <c r="BA51" s="57"/>
      <c r="BB51" s="58">
        <f>IFERROR(VLOOKUP(BA51,'Начисление очков NEW'!$B$4:$C$69,2,FALSE),0)</f>
        <v>0</v>
      </c>
      <c r="BC51" s="57" t="s">
        <v>119</v>
      </c>
      <c r="BD51" s="58">
        <f>IFERROR(VLOOKUP(BC51,'Начисление очков NEW'!$V$4:$W$69,2,FALSE),0)</f>
        <v>0</v>
      </c>
      <c r="BE51" s="6" t="s">
        <v>119</v>
      </c>
      <c r="BF51" s="59">
        <f>IFERROR(VLOOKUP(BE51,'Начисление очков NEW'!$G$4:$H$69,2,FALSE),0)</f>
        <v>0</v>
      </c>
      <c r="BG51" s="6"/>
      <c r="BH51" s="59">
        <f>IFERROR(VLOOKUP(BG51,'Начисление очков NEW'!$V$4:$W$69,2,FALSE),0)</f>
        <v>0</v>
      </c>
      <c r="BI51" s="57"/>
      <c r="BJ51" s="58">
        <f>IFERROR(VLOOKUP(BI51,'Начисление очков NEW'!$V$4:$W$69,2,FALSE),0)</f>
        <v>0</v>
      </c>
      <c r="BK51" s="45">
        <v>41</v>
      </c>
      <c r="BL51" s="45">
        <v>-1</v>
      </c>
      <c r="BM51" s="45">
        <v>4</v>
      </c>
      <c r="BN51" s="45">
        <v>0</v>
      </c>
      <c r="BO51" s="77">
        <v>200</v>
      </c>
      <c r="BP51" s="77">
        <v>0</v>
      </c>
      <c r="BQ51" s="96">
        <v>3</v>
      </c>
      <c r="BR51" s="97">
        <v>66.666666666666671</v>
      </c>
      <c r="BS51" s="77">
        <v>200</v>
      </c>
      <c r="BT51" s="50"/>
      <c r="BU51" s="50">
        <f>VLOOKUP(BT51,'Начисление очков NEW'!$V$4:$W$68,2,FALSE)</f>
        <v>0</v>
      </c>
    </row>
    <row r="52" spans="2:76" ht="15" customHeight="1" x14ac:dyDescent="0.3">
      <c r="B52" s="89" t="s">
        <v>191</v>
      </c>
      <c r="C52" s="90">
        <f>C51+1</f>
        <v>44</v>
      </c>
      <c r="D52" s="83">
        <f>IF(BK52=0," ",IF(BK52-C52=0," ",BK52-C52))</f>
        <v>3</v>
      </c>
      <c r="E52" s="103">
        <v>4</v>
      </c>
      <c r="F52" s="107">
        <f>E52-BM52</f>
        <v>0</v>
      </c>
      <c r="G52" s="91">
        <f>N52+P52+R52+T52+V52+X52+Z52+AB52+AD52+AF52+AH52+AJ52+AL52+AN52+AP52+AR52+AT52+AV52+AX52+AZ52+BB52+BD52+BF52+BH52+BJ52</f>
        <v>197</v>
      </c>
      <c r="H52" s="84">
        <f>G52-BO52</f>
        <v>25</v>
      </c>
      <c r="I52" s="92">
        <f>ROUNDUP(COUNTIF(M52:BJ52,"&gt; 0")/2,0)</f>
        <v>5</v>
      </c>
      <c r="J52" s="93">
        <f>IF(G52=0, "", G52/I52)</f>
        <v>39.4</v>
      </c>
      <c r="K52" s="100">
        <f>SUMPRODUCT(LARGE((N52,P52,R52,T52,V52,X52,Z52,AB52,AD52,AF52,AH52,AJ52,AL52,AN52,AP52,AR52,AT52,AV52,AX52,AZ52,BB52,BD52,BF52,BH52,BJ52),{1,2,3,4,5,6,7,8}))</f>
        <v>197</v>
      </c>
      <c r="L52" s="101">
        <f>K52-BS52</f>
        <v>25</v>
      </c>
      <c r="M52" s="57">
        <v>9</v>
      </c>
      <c r="N52" s="58">
        <f>IFERROR(VLOOKUP(M52,'Начисление очков NEW'!$V$4:$W$69,2,FALSE),0)</f>
        <v>25</v>
      </c>
      <c r="O52" s="48">
        <v>24</v>
      </c>
      <c r="P52" s="48">
        <f>IFERROR(VLOOKUP(O52,'Начисление очков NEW'!$G$4:$H$69,2,FALSE),0)</f>
        <v>21</v>
      </c>
      <c r="Q52" s="57" t="s">
        <v>119</v>
      </c>
      <c r="R52" s="58">
        <f>IFERROR(VLOOKUP(Q52,'Начисление очков NEW'!$AF$4:$AG$69,2,FALSE),0)</f>
        <v>0</v>
      </c>
      <c r="S52" s="6">
        <v>9</v>
      </c>
      <c r="T52" s="59">
        <f>IFERROR(VLOOKUP(S52,'Начисление очков NEW'!$L$4:$M$69,2,FALSE),0)</f>
        <v>50</v>
      </c>
      <c r="U52" s="57">
        <v>3</v>
      </c>
      <c r="V52" s="58">
        <f>IFERROR(VLOOKUP(U52,'Начисление очков NEW'!$AF$4:$AG$69,2,FALSE),0)</f>
        <v>21</v>
      </c>
      <c r="W52" s="6" t="s">
        <v>119</v>
      </c>
      <c r="X52" s="59">
        <f>IFERROR(VLOOKUP(W52,'Начисление очков NEW'!$B$4:$C$69,2,FALSE),0)</f>
        <v>0</v>
      </c>
      <c r="Y52" s="6" t="s">
        <v>119</v>
      </c>
      <c r="Z52" s="59">
        <f>IFERROR(VLOOKUP(Y52,'Начисление очков NEW'!$V$4:$W$69,2,FALSE),0)</f>
        <v>0</v>
      </c>
      <c r="AA52" s="57" t="s">
        <v>119</v>
      </c>
      <c r="AB52" s="58">
        <f>IFERROR(VLOOKUP(AA52,'Начисление очков NEW'!$G$4:$H$69,2,FALSE),0)</f>
        <v>0</v>
      </c>
      <c r="AC52" s="6">
        <v>2</v>
      </c>
      <c r="AD52" s="59">
        <f>IFERROR(VLOOKUP(AC52,'Начисление очков NEW'!$V$4:$W$69,2,FALSE),0)</f>
        <v>80</v>
      </c>
      <c r="AE52" s="57" t="s">
        <v>119</v>
      </c>
      <c r="AF52" s="58">
        <f>IFERROR(VLOOKUP(AE52,'Начисление очков NEW'!$B$4:$C$69,2,FALSE),0)</f>
        <v>0</v>
      </c>
      <c r="AG52" s="57" t="s">
        <v>119</v>
      </c>
      <c r="AH52" s="58">
        <f>IFERROR(VLOOKUP(AG52,'Начисление очков NEW'!$V$4:$W$69,2,FALSE),0)</f>
        <v>0</v>
      </c>
      <c r="AI52" s="57" t="s">
        <v>119</v>
      </c>
      <c r="AJ52" s="58">
        <f>IFERROR(VLOOKUP(AI52,'Начисление очков NEW'!$AF$4:$AG$69,2,FALSE),0)</f>
        <v>0</v>
      </c>
      <c r="AK52" s="6" t="s">
        <v>119</v>
      </c>
      <c r="AL52" s="59">
        <f>IFERROR(VLOOKUP(AK52,'Начисление очков NEW'!$V$4:$W$69,2,FALSE),0)</f>
        <v>0</v>
      </c>
      <c r="AM52" s="57" t="s">
        <v>119</v>
      </c>
      <c r="AN52" s="58">
        <f>IFERROR(VLOOKUP(AM52,'Начисление очков NEW'!$B$4:$C$69,2,FALSE),0)</f>
        <v>0</v>
      </c>
      <c r="AO52" s="6" t="s">
        <v>119</v>
      </c>
      <c r="AP52" s="59">
        <f>IFERROR(VLOOKUP(AO52,'Начисление очков NEW'!$V$4:$W$69,2,FALSE),0)</f>
        <v>0</v>
      </c>
      <c r="AQ52" s="57" t="s">
        <v>119</v>
      </c>
      <c r="AR52" s="58">
        <f>IFERROR(VLOOKUP(AQ52,'Начисление очков NEW'!$G$4:$H$69,2,FALSE),0)</f>
        <v>0</v>
      </c>
      <c r="AS52" s="57" t="s">
        <v>119</v>
      </c>
      <c r="AT52" s="58">
        <f>IFERROR(VLOOKUP(AS52,'Начисление очков NEW'!$AF$4:$AG$69,2,FALSE),0)</f>
        <v>0</v>
      </c>
      <c r="AU52" s="6" t="s">
        <v>119</v>
      </c>
      <c r="AV52" s="59">
        <f>IFERROR(VLOOKUP(AU52,'Начисление очков NEW'!$G$4:$H$69,2,FALSE),0)</f>
        <v>0</v>
      </c>
      <c r="AW52" s="6" t="s">
        <v>119</v>
      </c>
      <c r="AX52" s="59">
        <f>IFERROR(VLOOKUP(AW52,'Начисление очков NEW'!$AF$4:$AG$69,2,FALSE),0)</f>
        <v>0</v>
      </c>
      <c r="AY52" s="57"/>
      <c r="AZ52" s="58">
        <f>IFERROR(VLOOKUP(AY52,'Начисление очков NEW'!$V$4:$W$69,2,FALSE),0)</f>
        <v>0</v>
      </c>
      <c r="BA52" s="57"/>
      <c r="BB52" s="58">
        <f>IFERROR(VLOOKUP(BA52,'Начисление очков NEW'!$B$4:$C$69,2,FALSE),0)</f>
        <v>0</v>
      </c>
      <c r="BC52" s="57" t="s">
        <v>119</v>
      </c>
      <c r="BD52" s="58">
        <f>IFERROR(VLOOKUP(BC52,'Начисление очков NEW'!$V$4:$W$69,2,FALSE),0)</f>
        <v>0</v>
      </c>
      <c r="BE52" s="6" t="s">
        <v>119</v>
      </c>
      <c r="BF52" s="59">
        <f>IFERROR(VLOOKUP(BE52,'Начисление очков NEW'!$G$4:$H$69,2,FALSE),0)</f>
        <v>0</v>
      </c>
      <c r="BG52" s="6"/>
      <c r="BH52" s="59">
        <f>IFERROR(VLOOKUP(BG52,'Начисление очков NEW'!$V$4:$W$69,2,FALSE),0)</f>
        <v>0</v>
      </c>
      <c r="BI52" s="57"/>
      <c r="BJ52" s="58">
        <f>IFERROR(VLOOKUP(BI52,'Начисление очков NEW'!$V$4:$W$69,2,FALSE),0)</f>
        <v>0</v>
      </c>
      <c r="BK52" s="45">
        <v>47</v>
      </c>
      <c r="BL52" s="45">
        <v>4</v>
      </c>
      <c r="BM52" s="45">
        <v>4</v>
      </c>
      <c r="BN52" s="45">
        <v>0</v>
      </c>
      <c r="BO52" s="77">
        <v>172</v>
      </c>
      <c r="BP52" s="77">
        <v>21</v>
      </c>
      <c r="BQ52" s="96">
        <v>4</v>
      </c>
      <c r="BR52" s="97">
        <v>43</v>
      </c>
      <c r="BS52" s="77">
        <v>172</v>
      </c>
      <c r="BT52" s="50"/>
      <c r="BU52" s="50">
        <f>VLOOKUP(BT52,'Начисление очков NEW'!$V$4:$W$68,2,FALSE)</f>
        <v>0</v>
      </c>
    </row>
    <row r="53" spans="2:76" ht="15" customHeight="1" x14ac:dyDescent="0.3">
      <c r="B53" s="89" t="s">
        <v>36</v>
      </c>
      <c r="C53" s="90">
        <f>C52+1</f>
        <v>45</v>
      </c>
      <c r="D53" s="83">
        <f>IF(BK53=0," ",IF(BK53-C53=0," ",BK53-C53))</f>
        <v>-8</v>
      </c>
      <c r="E53" s="103">
        <v>3</v>
      </c>
      <c r="F53" s="107">
        <f>E53-BM53</f>
        <v>0</v>
      </c>
      <c r="G53" s="91">
        <f>N53+P53+R53+T53+V53+X53+Z53+AB53+AD53+AF53+AH53+AJ53+AL53+AN53+AP53+AR53+AT53+AV53+AX53+AZ53+BB53+BD53+BF53+BH53+BJ53</f>
        <v>188</v>
      </c>
      <c r="H53" s="84">
        <f>G53-BO53</f>
        <v>-48</v>
      </c>
      <c r="I53" s="92">
        <f>ROUNDUP(COUNTIF(M53:BJ53,"&gt; 0")/2,0)</f>
        <v>6</v>
      </c>
      <c r="J53" s="93">
        <f>IF(G53=0, "", G53/I53)</f>
        <v>31.333333333333332</v>
      </c>
      <c r="K53" s="100">
        <f>SUMPRODUCT(LARGE((N53,P53,R53,T53,V53,X53,Z53,AB53,AD53,AF53,AH53,AJ53,AL53,AN53,AP53,AR53,AT53,AV53,AX53,AZ53,BB53,BD53,BF53,BH53,BJ53),{1,2,3,4,5,6,7,8}))</f>
        <v>188</v>
      </c>
      <c r="L53" s="101">
        <f>K53-BS53</f>
        <v>-48</v>
      </c>
      <c r="M53" s="57" t="s">
        <v>119</v>
      </c>
      <c r="N53" s="58">
        <f>IFERROR(VLOOKUP(M53,'Начисление очков NEW'!$V$4:$W$69,2,FALSE),0)</f>
        <v>0</v>
      </c>
      <c r="O53" s="48" t="s">
        <v>119</v>
      </c>
      <c r="P53" s="48">
        <f>IFERROR(VLOOKUP(O53,'Начисление очков NEW'!$G$4:$H$69,2,FALSE),0)</f>
        <v>0</v>
      </c>
      <c r="Q53" s="57" t="s">
        <v>119</v>
      </c>
      <c r="R53" s="58">
        <f>IFERROR(VLOOKUP(Q53,'Начисление очков NEW'!$AF$4:$AG$69,2,FALSE),0)</f>
        <v>0</v>
      </c>
      <c r="S53" s="6" t="s">
        <v>119</v>
      </c>
      <c r="T53" s="59">
        <f>IFERROR(VLOOKUP(S53,'Начисление очков NEW'!$L$4:$M$69,2,FALSE),0)</f>
        <v>0</v>
      </c>
      <c r="U53" s="57" t="s">
        <v>119</v>
      </c>
      <c r="V53" s="58">
        <f>IFERROR(VLOOKUP(U53,'Начисление очков NEW'!$AF$4:$AG$69,2,FALSE),0)</f>
        <v>0</v>
      </c>
      <c r="W53" s="6" t="s">
        <v>119</v>
      </c>
      <c r="X53" s="59">
        <f>IFERROR(VLOOKUP(W53,'Начисление очков NEW'!$B$4:$C$69,2,FALSE),0)</f>
        <v>0</v>
      </c>
      <c r="Y53" s="6" t="s">
        <v>119</v>
      </c>
      <c r="Z53" s="59">
        <f>IFERROR(VLOOKUP(Y53,'Начисление очков NEW'!$V$4:$W$69,2,FALSE),0)</f>
        <v>0</v>
      </c>
      <c r="AA53" s="57" t="s">
        <v>119</v>
      </c>
      <c r="AB53" s="58">
        <f>IFERROR(VLOOKUP(AA53,'Начисление очков NEW'!$G$4:$H$69,2,FALSE),0)</f>
        <v>0</v>
      </c>
      <c r="AC53" s="6" t="s">
        <v>119</v>
      </c>
      <c r="AD53" s="59">
        <f>IFERROR(VLOOKUP(AC53,'Начисление очков NEW'!$V$4:$W$69,2,FALSE),0)</f>
        <v>0</v>
      </c>
      <c r="AE53" s="57" t="s">
        <v>119</v>
      </c>
      <c r="AF53" s="58">
        <f>IFERROR(VLOOKUP(AE53,'Начисление очков NEW'!$B$4:$C$69,2,FALSE),0)</f>
        <v>0</v>
      </c>
      <c r="AG53" s="57">
        <v>6</v>
      </c>
      <c r="AH53" s="58">
        <f>IFERROR(VLOOKUP(AG53,'Начисление очков NEW'!$V$4:$W$69,2,FALSE),0)</f>
        <v>35</v>
      </c>
      <c r="AI53" s="57" t="s">
        <v>119</v>
      </c>
      <c r="AJ53" s="58">
        <f>IFERROR(VLOOKUP(AI53,'Начисление очков NEW'!$AF$4:$AG$69,2,FALSE),0)</f>
        <v>0</v>
      </c>
      <c r="AK53" s="6">
        <v>4</v>
      </c>
      <c r="AL53" s="59">
        <f>IFERROR(VLOOKUP(AK53,'Начисление очков NEW'!$V$4:$W$69,2,FALSE),0)</f>
        <v>48</v>
      </c>
      <c r="AM53" s="57" t="s">
        <v>119</v>
      </c>
      <c r="AN53" s="58">
        <f>IFERROR(VLOOKUP(AM53,'Начисление очков NEW'!$B$4:$C$69,2,FALSE),0)</f>
        <v>0</v>
      </c>
      <c r="AO53" s="6">
        <v>16</v>
      </c>
      <c r="AP53" s="59">
        <f>IFERROR(VLOOKUP(AO53,'Начисление очков NEW'!$V$4:$W$69,2,FALSE),0)</f>
        <v>11</v>
      </c>
      <c r="AQ53" s="57" t="s">
        <v>119</v>
      </c>
      <c r="AR53" s="58">
        <f>IFERROR(VLOOKUP(AQ53,'Начисление очков NEW'!$G$4:$H$69,2,FALSE),0)</f>
        <v>0</v>
      </c>
      <c r="AS53" s="57" t="s">
        <v>119</v>
      </c>
      <c r="AT53" s="58">
        <f>IFERROR(VLOOKUP(AS53,'Начисление очков NEW'!$AF$4:$AG$69,2,FALSE),0)</f>
        <v>0</v>
      </c>
      <c r="AU53" s="6" t="s">
        <v>119</v>
      </c>
      <c r="AV53" s="59">
        <f>IFERROR(VLOOKUP(AU53,'Начисление очков NEW'!$G$4:$H$69,2,FALSE),0)</f>
        <v>0</v>
      </c>
      <c r="AW53" s="6" t="s">
        <v>119</v>
      </c>
      <c r="AX53" s="59">
        <f>IFERROR(VLOOKUP(AW53,'Начисление очков NEW'!$AF$4:$AG$69,2,FALSE),0)</f>
        <v>0</v>
      </c>
      <c r="AY53" s="57" t="s">
        <v>119</v>
      </c>
      <c r="AZ53" s="58">
        <f>IFERROR(VLOOKUP(AY53,'Начисление очков NEW'!$V$4:$W$69,2,FALSE),0)</f>
        <v>0</v>
      </c>
      <c r="BA53" s="57" t="s">
        <v>119</v>
      </c>
      <c r="BB53" s="58">
        <f>IFERROR(VLOOKUP(BA53,'Начисление очков NEW'!$B$4:$C$69,2,FALSE),0)</f>
        <v>0</v>
      </c>
      <c r="BC53" s="57">
        <v>6</v>
      </c>
      <c r="BD53" s="58">
        <f>IFERROR(VLOOKUP(BC53,'Начисление очков NEW'!$V$4:$W$69,2,FALSE),0)</f>
        <v>35</v>
      </c>
      <c r="BE53" s="6" t="s">
        <v>119</v>
      </c>
      <c r="BF53" s="59">
        <f>IFERROR(VLOOKUP(BE53,'Начисление очков NEW'!$G$4:$H$69,2,FALSE),0)</f>
        <v>0</v>
      </c>
      <c r="BG53" s="6">
        <v>16</v>
      </c>
      <c r="BH53" s="59">
        <f>IFERROR(VLOOKUP(BG53,'Начисление очков NEW'!$V$4:$W$69,2,FALSE),0)</f>
        <v>11</v>
      </c>
      <c r="BI53" s="57">
        <v>4</v>
      </c>
      <c r="BJ53" s="58">
        <f>IFERROR(VLOOKUP(BI53,'Начисление очков NEW'!$V$4:$W$69,2,FALSE),0)</f>
        <v>48</v>
      </c>
      <c r="BK53" s="45">
        <v>37</v>
      </c>
      <c r="BL53" s="45">
        <v>-1</v>
      </c>
      <c r="BM53" s="45">
        <v>3</v>
      </c>
      <c r="BN53" s="74">
        <v>0</v>
      </c>
      <c r="BO53" s="76">
        <v>236</v>
      </c>
      <c r="BP53" s="76">
        <v>0</v>
      </c>
      <c r="BQ53" s="96">
        <v>7</v>
      </c>
      <c r="BR53" s="97">
        <v>33.714285714285715</v>
      </c>
      <c r="BS53" s="76">
        <v>236</v>
      </c>
      <c r="BT53" s="50">
        <v>4</v>
      </c>
      <c r="BU53" s="50">
        <f>VLOOKUP(BT53,'Начисление очков NEW'!$V$4:$W$68,2,FALSE)</f>
        <v>48</v>
      </c>
    </row>
    <row r="54" spans="2:76" ht="15" customHeight="1" x14ac:dyDescent="0.3">
      <c r="B54" s="89" t="s">
        <v>67</v>
      </c>
      <c r="C54" s="90">
        <f>C53+1</f>
        <v>46</v>
      </c>
      <c r="D54" s="83">
        <f>IF(BK54=0," ",IF(BK54-C54=0," ",BK54-C54))</f>
        <v>-2</v>
      </c>
      <c r="E54" s="103">
        <v>4</v>
      </c>
      <c r="F54" s="107">
        <f>E54-BM54</f>
        <v>0</v>
      </c>
      <c r="G54" s="91">
        <f>N54+P54+R54+T54+V54+X54+Z54+AB54+AD54+AF54+AH54+AJ54+AL54+AN54+AP54+AR54+AT54+AV54+AX54+AZ54+BB54+BD54+BF54+BH54+BJ54</f>
        <v>182</v>
      </c>
      <c r="H54" s="84">
        <f>G54-BO54</f>
        <v>0</v>
      </c>
      <c r="I54" s="92">
        <f>ROUNDUP(COUNTIF(M54:BJ54,"&gt; 0")/2,0)</f>
        <v>3</v>
      </c>
      <c r="J54" s="93">
        <f>IF(G54=0, "", G54/I54)</f>
        <v>60.666666666666664</v>
      </c>
      <c r="K54" s="100">
        <f>SUMPRODUCT(LARGE((N54,P54,R54,T54,V54,X54,Z54,AB54,AD54,AF54,AH54,AJ54,AL54,AN54,AP54,AR54,AT54,AV54,AX54,AZ54,BB54,BD54,BF54,BH54,BJ54),{1,2,3,4,5,6,7,8}))</f>
        <v>182</v>
      </c>
      <c r="L54" s="101">
        <f>K54-BS54</f>
        <v>0</v>
      </c>
      <c r="M54" s="57" t="s">
        <v>119</v>
      </c>
      <c r="N54" s="58">
        <f>IFERROR(VLOOKUP(M54,'Начисление очков NEW'!$V$4:$W$69,2,FALSE),0)</f>
        <v>0</v>
      </c>
      <c r="O54" s="48">
        <v>12</v>
      </c>
      <c r="P54" s="48">
        <f>IFERROR(VLOOKUP(O54,'Начисление очков NEW'!$G$4:$H$69,2,FALSE),0)</f>
        <v>65</v>
      </c>
      <c r="Q54" s="57" t="s">
        <v>119</v>
      </c>
      <c r="R54" s="58">
        <f>IFERROR(VLOOKUP(Q54,'Начисление очков NEW'!$AF$4:$AG$69,2,FALSE),0)</f>
        <v>0</v>
      </c>
      <c r="S54" s="6">
        <v>5</v>
      </c>
      <c r="T54" s="59">
        <f>IFERROR(VLOOKUP(S54,'Начисление очков NEW'!$L$4:$M$69,2,FALSE),0)</f>
        <v>90</v>
      </c>
      <c r="U54" s="57" t="s">
        <v>119</v>
      </c>
      <c r="V54" s="58">
        <f>IFERROR(VLOOKUP(U54,'Начисление очков NEW'!$AF$4:$AG$69,2,FALSE),0)</f>
        <v>0</v>
      </c>
      <c r="W54" s="6" t="s">
        <v>119</v>
      </c>
      <c r="X54" s="59">
        <f>IFERROR(VLOOKUP(W54,'Начисление очков NEW'!$B$4:$C$69,2,FALSE),0)</f>
        <v>0</v>
      </c>
      <c r="Y54" s="6" t="s">
        <v>119</v>
      </c>
      <c r="Z54" s="59">
        <f>IFERROR(VLOOKUP(Y54,'Начисление очков NEW'!$V$4:$W$69,2,FALSE),0)</f>
        <v>0</v>
      </c>
      <c r="AA54" s="57">
        <v>20</v>
      </c>
      <c r="AB54" s="58">
        <f>IFERROR(VLOOKUP(AA54,'Начисление очков NEW'!$G$4:$H$69,2,FALSE),0)</f>
        <v>27</v>
      </c>
      <c r="AC54" s="6" t="s">
        <v>119</v>
      </c>
      <c r="AD54" s="59">
        <f>IFERROR(VLOOKUP(AC54,'Начисление очков NEW'!$V$4:$W$69,2,FALSE),0)</f>
        <v>0</v>
      </c>
      <c r="AE54" s="57" t="s">
        <v>119</v>
      </c>
      <c r="AF54" s="58">
        <f>IFERROR(VLOOKUP(AE54,'Начисление очков NEW'!$B$4:$C$69,2,FALSE),0)</f>
        <v>0</v>
      </c>
      <c r="AG54" s="57" t="s">
        <v>119</v>
      </c>
      <c r="AH54" s="58">
        <f>IFERROR(VLOOKUP(AG54,'Начисление очков NEW'!$V$4:$W$69,2,FALSE),0)</f>
        <v>0</v>
      </c>
      <c r="AI54" s="57" t="s">
        <v>119</v>
      </c>
      <c r="AJ54" s="58">
        <f>IFERROR(VLOOKUP(AI54,'Начисление очков NEW'!$AF$4:$AG$69,2,FALSE),0)</f>
        <v>0</v>
      </c>
      <c r="AK54" s="6" t="s">
        <v>119</v>
      </c>
      <c r="AL54" s="59">
        <f>IFERROR(VLOOKUP(AK54,'Начисление очков NEW'!$V$4:$W$69,2,FALSE),0)</f>
        <v>0</v>
      </c>
      <c r="AM54" s="57" t="s">
        <v>119</v>
      </c>
      <c r="AN54" s="58">
        <f>IFERROR(VLOOKUP(AM54,'Начисление очков NEW'!$B$4:$C$69,2,FALSE),0)</f>
        <v>0</v>
      </c>
      <c r="AO54" s="6" t="s">
        <v>119</v>
      </c>
      <c r="AP54" s="59">
        <f>IFERROR(VLOOKUP(AO54,'Начисление очков NEW'!$V$4:$W$69,2,FALSE),0)</f>
        <v>0</v>
      </c>
      <c r="AQ54" s="57" t="s">
        <v>119</v>
      </c>
      <c r="AR54" s="58">
        <f>IFERROR(VLOOKUP(AQ54,'Начисление очков NEW'!$G$4:$H$69,2,FALSE),0)</f>
        <v>0</v>
      </c>
      <c r="AS54" s="57" t="s">
        <v>119</v>
      </c>
      <c r="AT54" s="58">
        <f>IFERROR(VLOOKUP(AS54,'Начисление очков NEW'!$AF$4:$AG$69,2,FALSE),0)</f>
        <v>0</v>
      </c>
      <c r="AU54" s="6" t="s">
        <v>119</v>
      </c>
      <c r="AV54" s="59">
        <f>IFERROR(VLOOKUP(AU54,'Начисление очков NEW'!$G$4:$H$69,2,FALSE),0)</f>
        <v>0</v>
      </c>
      <c r="AW54" s="6" t="s">
        <v>119</v>
      </c>
      <c r="AX54" s="59">
        <f>IFERROR(VLOOKUP(AW54,'Начисление очков NEW'!$AF$4:$AG$69,2,FALSE),0)</f>
        <v>0</v>
      </c>
      <c r="AY54" s="57" t="s">
        <v>119</v>
      </c>
      <c r="AZ54" s="58">
        <f>IFERROR(VLOOKUP(AY54,'Начисление очков NEW'!$V$4:$W$69,2,FALSE),0)</f>
        <v>0</v>
      </c>
      <c r="BA54" s="57" t="s">
        <v>119</v>
      </c>
      <c r="BB54" s="58">
        <f>IFERROR(VLOOKUP(BA54,'Начисление очков NEW'!$B$4:$C$69,2,FALSE),0)</f>
        <v>0</v>
      </c>
      <c r="BC54" s="57" t="s">
        <v>119</v>
      </c>
      <c r="BD54" s="58">
        <f>IFERROR(VLOOKUP(BC54,'Начисление очков NEW'!$V$4:$W$69,2,FALSE),0)</f>
        <v>0</v>
      </c>
      <c r="BE54" s="6" t="s">
        <v>119</v>
      </c>
      <c r="BF54" s="59">
        <f>IFERROR(VLOOKUP(BE54,'Начисление очков NEW'!$G$4:$H$69,2,FALSE),0)</f>
        <v>0</v>
      </c>
      <c r="BG54" s="6" t="s">
        <v>119</v>
      </c>
      <c r="BH54" s="59">
        <f>IFERROR(VLOOKUP(BG54,'Начисление очков NEW'!$V$4:$W$69,2,FALSE),0)</f>
        <v>0</v>
      </c>
      <c r="BI54" s="57" t="s">
        <v>119</v>
      </c>
      <c r="BJ54" s="58">
        <f>IFERROR(VLOOKUP(BI54,'Начисление очков NEW'!$V$4:$W$69,2,FALSE),0)</f>
        <v>0</v>
      </c>
      <c r="BK54" s="45">
        <v>44</v>
      </c>
      <c r="BL54" s="45">
        <v>14</v>
      </c>
      <c r="BM54" s="45">
        <v>4</v>
      </c>
      <c r="BN54" s="74">
        <v>0</v>
      </c>
      <c r="BO54" s="76">
        <v>182</v>
      </c>
      <c r="BP54" s="76">
        <v>65</v>
      </c>
      <c r="BQ54" s="96">
        <v>3</v>
      </c>
      <c r="BR54" s="97">
        <v>60.666666666666664</v>
      </c>
      <c r="BS54" s="76">
        <v>182</v>
      </c>
      <c r="BT54" s="50"/>
      <c r="BU54" s="50">
        <f>VLOOKUP(BT54,'Начисление очков NEW'!$V$4:$W$68,2,FALSE)</f>
        <v>0</v>
      </c>
    </row>
    <row r="55" spans="2:76" ht="15" customHeight="1" x14ac:dyDescent="0.3">
      <c r="B55" s="89" t="s">
        <v>131</v>
      </c>
      <c r="C55" s="90">
        <f>C54+1</f>
        <v>47</v>
      </c>
      <c r="D55" s="83">
        <f>IF(BK55=0," ",IF(BK55-C55=0," ",BK55-C55))</f>
        <v>-2</v>
      </c>
      <c r="E55" s="103">
        <v>4</v>
      </c>
      <c r="F55" s="107">
        <f>E55-BM55</f>
        <v>0</v>
      </c>
      <c r="G55" s="91">
        <f>N55+P55+R55+T55+V55+X55+Z55+AB55+AD55+AF55+AH55+AJ55+AL55+AN55+AP55+AR55+AT55+AV55+AX55+AZ55+BB55+BD55+BF55+BH55+BJ55</f>
        <v>180</v>
      </c>
      <c r="H55" s="84">
        <f>G55-BO55</f>
        <v>0</v>
      </c>
      <c r="I55" s="92">
        <f>ROUNDUP(COUNTIF(M55:BJ55,"&gt; 0")/2,0)</f>
        <v>1</v>
      </c>
      <c r="J55" s="93">
        <f>IF(G55=0, "", G55/I55)</f>
        <v>180</v>
      </c>
      <c r="K55" s="100">
        <f>SUMPRODUCT(LARGE((N55,P55,R55,T55,V55,X55,Z55,AB55,AD55,AF55,AH55,AJ55,AL55,AN55,AP55,AR55,AT55,AV55,AX55,AZ55,BB55,BD55,BF55,BH55,BJ55),{1,2,3,4,5,6,7,8}))</f>
        <v>180</v>
      </c>
      <c r="L55" s="101">
        <f>K55-BS55</f>
        <v>0</v>
      </c>
      <c r="M55" s="57" t="s">
        <v>119</v>
      </c>
      <c r="N55" s="58">
        <f>IFERROR(VLOOKUP(M55,'Начисление очков NEW'!$V$4:$W$69,2,FALSE),0)</f>
        <v>0</v>
      </c>
      <c r="O55" s="48" t="s">
        <v>119</v>
      </c>
      <c r="P55" s="48">
        <f>IFERROR(VLOOKUP(O55,'Начисление очков NEW'!$G$4:$H$69,2,FALSE),0)</f>
        <v>0</v>
      </c>
      <c r="Q55" s="57" t="s">
        <v>119</v>
      </c>
      <c r="R55" s="58">
        <f>IFERROR(VLOOKUP(Q55,'Начисление очков NEW'!$AF$4:$AG$69,2,FALSE),0)</f>
        <v>0</v>
      </c>
      <c r="S55" s="6" t="s">
        <v>119</v>
      </c>
      <c r="T55" s="59">
        <f>IFERROR(VLOOKUP(S55,'Начисление очков NEW'!$L$4:$M$69,2,FALSE),0)</f>
        <v>0</v>
      </c>
      <c r="U55" s="57" t="s">
        <v>119</v>
      </c>
      <c r="V55" s="58">
        <f>IFERROR(VLOOKUP(U55,'Начисление очков NEW'!$AF$4:$AG$69,2,FALSE),0)</f>
        <v>0</v>
      </c>
      <c r="W55" s="6" t="s">
        <v>119</v>
      </c>
      <c r="X55" s="59">
        <f>IFERROR(VLOOKUP(W55,'Начисление очков NEW'!$B$4:$C$69,2,FALSE),0)</f>
        <v>0</v>
      </c>
      <c r="Y55" s="6" t="s">
        <v>119</v>
      </c>
      <c r="Z55" s="59">
        <f>IFERROR(VLOOKUP(Y55,'Начисление очков NEW'!$V$4:$W$69,2,FALSE),0)</f>
        <v>0</v>
      </c>
      <c r="AA55" s="57" t="s">
        <v>119</v>
      </c>
      <c r="AB55" s="58">
        <f>IFERROR(VLOOKUP(AA55,'Начисление очков NEW'!$G$4:$H$69,2,FALSE),0)</f>
        <v>0</v>
      </c>
      <c r="AC55" s="6" t="s">
        <v>119</v>
      </c>
      <c r="AD55" s="59">
        <f>IFERROR(VLOOKUP(AC55,'Начисление очков NEW'!$V$4:$W$69,2,FALSE),0)</f>
        <v>0</v>
      </c>
      <c r="AE55" s="57" t="s">
        <v>119</v>
      </c>
      <c r="AF55" s="58">
        <f>IFERROR(VLOOKUP(AE55,'Начисление очков NEW'!$B$4:$C$69,2,FALSE),0)</f>
        <v>0</v>
      </c>
      <c r="AG55" s="57" t="s">
        <v>119</v>
      </c>
      <c r="AH55" s="58">
        <f>IFERROR(VLOOKUP(AG55,'Начисление очков NEW'!$V$4:$W$69,2,FALSE),0)</f>
        <v>0</v>
      </c>
      <c r="AI55" s="57" t="s">
        <v>119</v>
      </c>
      <c r="AJ55" s="58">
        <f>IFERROR(VLOOKUP(AI55,'Начисление очков NEW'!$AF$4:$AG$69,2,FALSE),0)</f>
        <v>0</v>
      </c>
      <c r="AK55" s="6" t="s">
        <v>119</v>
      </c>
      <c r="AL55" s="59">
        <f>IFERROR(VLOOKUP(AK55,'Начисление очков NEW'!$V$4:$W$69,2,FALSE),0)</f>
        <v>0</v>
      </c>
      <c r="AM55" s="57" t="s">
        <v>119</v>
      </c>
      <c r="AN55" s="58">
        <f>IFERROR(VLOOKUP(AM55,'Начисление очков NEW'!$B$4:$C$69,2,FALSE),0)</f>
        <v>0</v>
      </c>
      <c r="AO55" s="6" t="s">
        <v>119</v>
      </c>
      <c r="AP55" s="59">
        <f>IFERROR(VLOOKUP(AO55,'Начисление очков NEW'!$V$4:$W$69,2,FALSE),0)</f>
        <v>0</v>
      </c>
      <c r="AQ55" s="57" t="s">
        <v>119</v>
      </c>
      <c r="AR55" s="58">
        <f>IFERROR(VLOOKUP(AQ55,'Начисление очков NEW'!$G$4:$H$69,2,FALSE),0)</f>
        <v>0</v>
      </c>
      <c r="AS55" s="57" t="s">
        <v>119</v>
      </c>
      <c r="AT55" s="58">
        <f>IFERROR(VLOOKUP(AS55,'Начисление очков NEW'!$AF$4:$AG$69,2,FALSE),0)</f>
        <v>0</v>
      </c>
      <c r="AU55" s="6" t="s">
        <v>119</v>
      </c>
      <c r="AV55" s="59">
        <f>IFERROR(VLOOKUP(AU55,'Начисление очков NEW'!$G$4:$H$69,2,FALSE),0)</f>
        <v>0</v>
      </c>
      <c r="AW55" s="6" t="s">
        <v>119</v>
      </c>
      <c r="AX55" s="59">
        <f>IFERROR(VLOOKUP(AW55,'Начисление очков NEW'!$AF$4:$AG$69,2,FALSE),0)</f>
        <v>0</v>
      </c>
      <c r="AY55" s="57" t="s">
        <v>119</v>
      </c>
      <c r="AZ55" s="58">
        <f>IFERROR(VLOOKUP(AY55,'Начисление очков NEW'!$V$4:$W$69,2,FALSE),0)</f>
        <v>0</v>
      </c>
      <c r="BA55" s="57">
        <v>8</v>
      </c>
      <c r="BB55" s="58">
        <f>IFERROR(VLOOKUP(BA55,'Начисление очков NEW'!$B$4:$C$69,2,FALSE),0)</f>
        <v>180</v>
      </c>
      <c r="BC55" s="57" t="s">
        <v>119</v>
      </c>
      <c r="BD55" s="58">
        <f>IFERROR(VLOOKUP(BC55,'Начисление очков NEW'!$V$4:$W$69,2,FALSE),0)</f>
        <v>0</v>
      </c>
      <c r="BE55" s="6"/>
      <c r="BF55" s="59">
        <f>IFERROR(VLOOKUP(BE55,'Начисление очков NEW'!$G$4:$H$69,2,FALSE),0)</f>
        <v>0</v>
      </c>
      <c r="BG55" s="6"/>
      <c r="BH55" s="59">
        <f>IFERROR(VLOOKUP(BG55,'Начисление очков NEW'!$V$4:$W$69,2,FALSE),0)</f>
        <v>0</v>
      </c>
      <c r="BI55" s="57"/>
      <c r="BJ55" s="58">
        <f>IFERROR(VLOOKUP(BI55,'Начисление очков NEW'!$V$4:$W$69,2,FALSE),0)</f>
        <v>0</v>
      </c>
      <c r="BK55" s="45">
        <v>45</v>
      </c>
      <c r="BL55" s="45">
        <v>-3</v>
      </c>
      <c r="BM55" s="45">
        <v>4</v>
      </c>
      <c r="BN55" s="74">
        <v>0</v>
      </c>
      <c r="BO55" s="76">
        <v>180</v>
      </c>
      <c r="BP55" s="76">
        <v>0</v>
      </c>
      <c r="BQ55" s="96">
        <v>1</v>
      </c>
      <c r="BR55" s="97">
        <v>180</v>
      </c>
      <c r="BS55" s="76">
        <v>180</v>
      </c>
      <c r="BT55" s="50"/>
      <c r="BU55" s="50">
        <f>VLOOKUP(BT55,'Начисление очков NEW'!$V$4:$W$68,2,FALSE)</f>
        <v>0</v>
      </c>
    </row>
    <row r="56" spans="2:76" ht="15" customHeight="1" x14ac:dyDescent="0.3">
      <c r="B56" s="89" t="s">
        <v>169</v>
      </c>
      <c r="C56" s="90">
        <f>C55+1</f>
        <v>48</v>
      </c>
      <c r="D56" s="83">
        <f>IF(BK56=0," ",IF(BK56-C56=0," ",BK56-C56))</f>
        <v>-2</v>
      </c>
      <c r="E56" s="103">
        <v>3.5</v>
      </c>
      <c r="F56" s="107">
        <f>E56-BM56</f>
        <v>0</v>
      </c>
      <c r="G56" s="91">
        <f>N56+P56+R56+T56+V56+X56+Z56+AB56+AD56+AF56+AH56+AJ56+AL56+AN56+AP56+AR56+AT56+AV56+AX56+AZ56+BB56+BD56+BF56+BH56+BJ56</f>
        <v>176</v>
      </c>
      <c r="H56" s="84">
        <f>G56-BO56</f>
        <v>0</v>
      </c>
      <c r="I56" s="92">
        <f>ROUNDUP(COUNTIF(M56:BJ56,"&gt; 0")/2,0)</f>
        <v>8</v>
      </c>
      <c r="J56" s="93">
        <f>IF(G56=0, "", G56/I56)</f>
        <v>22</v>
      </c>
      <c r="K56" s="100">
        <f>SUMPRODUCT(LARGE((N56,P56,R56,T56,V56,X56,Z56,AB56,AD56,AF56,AH56,AJ56,AL56,AN56,AP56,AR56,AT56,AV56,AX56,AZ56,BB56,BD56,BF56,BH56,BJ56),{1,2,3,4,5,6,7,8}))</f>
        <v>176</v>
      </c>
      <c r="L56" s="101">
        <f>K56-BS56</f>
        <v>0</v>
      </c>
      <c r="M56" s="57" t="s">
        <v>119</v>
      </c>
      <c r="N56" s="58">
        <f>IFERROR(VLOOKUP(M56,'Начисление очков NEW'!$V$4:$W$69,2,FALSE),0)</f>
        <v>0</v>
      </c>
      <c r="O56" s="48" t="s">
        <v>119</v>
      </c>
      <c r="P56" s="48">
        <f>IFERROR(VLOOKUP(O56,'Начисление очков NEW'!$G$4:$H$69,2,FALSE),0)</f>
        <v>0</v>
      </c>
      <c r="Q56" s="57">
        <v>10</v>
      </c>
      <c r="R56" s="58">
        <f>IFERROR(VLOOKUP(Q56,'Начисление очков NEW'!$AF$4:$AG$69,2,FALSE),0)</f>
        <v>9</v>
      </c>
      <c r="S56" s="6">
        <v>24</v>
      </c>
      <c r="T56" s="59">
        <f>IFERROR(VLOOKUP(S56,'Начисление очков NEW'!$L$4:$M$69,2,FALSE),0)</f>
        <v>12</v>
      </c>
      <c r="U56" s="57" t="s">
        <v>119</v>
      </c>
      <c r="V56" s="58">
        <f>IFERROR(VLOOKUP(U56,'Начисление очков NEW'!$AF$4:$AG$69,2,FALSE),0)</f>
        <v>0</v>
      </c>
      <c r="W56" s="6" t="s">
        <v>119</v>
      </c>
      <c r="X56" s="59">
        <f>IFERROR(VLOOKUP(W56,'Начисление очков NEW'!$B$4:$C$69,2,FALSE),0)</f>
        <v>0</v>
      </c>
      <c r="Y56" s="6">
        <v>3</v>
      </c>
      <c r="Z56" s="59">
        <f>IFERROR(VLOOKUP(Y56,'Начисление очков NEW'!$V$4:$W$69,2,FALSE),0)</f>
        <v>55</v>
      </c>
      <c r="AA56" s="57" t="s">
        <v>119</v>
      </c>
      <c r="AB56" s="58">
        <f>IFERROR(VLOOKUP(AA56,'Начисление очков NEW'!$G$4:$H$69,2,FALSE),0)</f>
        <v>0</v>
      </c>
      <c r="AC56" s="6" t="s">
        <v>119</v>
      </c>
      <c r="AD56" s="59">
        <f>IFERROR(VLOOKUP(AC56,'Начисление очков NEW'!$V$4:$W$69,2,FALSE),0)</f>
        <v>0</v>
      </c>
      <c r="AE56" s="57" t="s">
        <v>119</v>
      </c>
      <c r="AF56" s="58">
        <f>IFERROR(VLOOKUP(AE56,'Начисление очков NEW'!$B$4:$C$69,2,FALSE),0)</f>
        <v>0</v>
      </c>
      <c r="AG56" s="57" t="s">
        <v>119</v>
      </c>
      <c r="AH56" s="58">
        <f>IFERROR(VLOOKUP(AG56,'Начисление очков NEW'!$V$4:$W$69,2,FALSE),0)</f>
        <v>0</v>
      </c>
      <c r="AI56" s="57">
        <v>2</v>
      </c>
      <c r="AJ56" s="58">
        <f>IFERROR(VLOOKUP(AI56,'Начисление очков NEW'!$AF$4:$AG$69,2,FALSE),0)</f>
        <v>25</v>
      </c>
      <c r="AK56" s="6">
        <v>8</v>
      </c>
      <c r="AL56" s="59">
        <f>IFERROR(VLOOKUP(AK56,'Начисление очков NEW'!$V$4:$W$69,2,FALSE),0)</f>
        <v>30</v>
      </c>
      <c r="AM56" s="57">
        <v>24</v>
      </c>
      <c r="AN56" s="58">
        <f>IFERROR(VLOOKUP(AM56,'Начисление очков NEW'!$B$4:$C$69,2,FALSE),0)</f>
        <v>34</v>
      </c>
      <c r="AO56" s="6">
        <v>24</v>
      </c>
      <c r="AP56" s="59">
        <f>IFERROR(VLOOKUP(AO56,'Начисление очков NEW'!$V$4:$W$69,2,FALSE),0)</f>
        <v>4</v>
      </c>
      <c r="AQ56" s="57" t="s">
        <v>119</v>
      </c>
      <c r="AR56" s="58">
        <f>IFERROR(VLOOKUP(AQ56,'Начисление очков NEW'!$G$4:$H$69,2,FALSE),0)</f>
        <v>0</v>
      </c>
      <c r="AS56" s="57">
        <v>16</v>
      </c>
      <c r="AT56" s="58">
        <f>IFERROR(VLOOKUP(AS56,'Начисление очков NEW'!$AF$4:$AG$69,2,FALSE),0)</f>
        <v>7</v>
      </c>
      <c r="AU56" s="6" t="s">
        <v>119</v>
      </c>
      <c r="AV56" s="59">
        <f>IFERROR(VLOOKUP(AU56,'Начисление очков NEW'!$G$4:$H$69,2,FALSE),0)</f>
        <v>0</v>
      </c>
      <c r="AW56" s="6" t="s">
        <v>119</v>
      </c>
      <c r="AX56" s="59">
        <f>IFERROR(VLOOKUP(AW56,'Начисление очков NEW'!$AF$4:$AG$69,2,FALSE),0)</f>
        <v>0</v>
      </c>
      <c r="AY56" s="57"/>
      <c r="AZ56" s="58">
        <f>IFERROR(VLOOKUP(AY56,'Начисление очков NEW'!$V$4:$W$69,2,FALSE),0)</f>
        <v>0</v>
      </c>
      <c r="BA56" s="57"/>
      <c r="BB56" s="58">
        <f>IFERROR(VLOOKUP(BA56,'Начисление очков NEW'!$B$4:$C$69,2,FALSE),0)</f>
        <v>0</v>
      </c>
      <c r="BC56" s="57" t="s">
        <v>119</v>
      </c>
      <c r="BD56" s="58">
        <f>IFERROR(VLOOKUP(BC56,'Начисление очков NEW'!$V$4:$W$69,2,FALSE),0)</f>
        <v>0</v>
      </c>
      <c r="BE56" s="6" t="s">
        <v>119</v>
      </c>
      <c r="BF56" s="59">
        <f>IFERROR(VLOOKUP(BE56,'Начисление очков NEW'!$G$4:$H$69,2,FALSE),0)</f>
        <v>0</v>
      </c>
      <c r="BG56" s="6"/>
      <c r="BH56" s="59">
        <f>IFERROR(VLOOKUP(BG56,'Начисление очков NEW'!$V$4:$W$69,2,FALSE),0)</f>
        <v>0</v>
      </c>
      <c r="BI56" s="57"/>
      <c r="BJ56" s="58">
        <f>IFERROR(VLOOKUP(BI56,'Начисление очков NEW'!$V$4:$W$69,2,FALSE),0)</f>
        <v>0</v>
      </c>
      <c r="BK56" s="45">
        <v>46</v>
      </c>
      <c r="BL56" s="45">
        <v>-2</v>
      </c>
      <c r="BM56" s="45">
        <v>3.5</v>
      </c>
      <c r="BN56" s="74">
        <v>0</v>
      </c>
      <c r="BO56" s="76">
        <v>176</v>
      </c>
      <c r="BP56" s="76">
        <v>0</v>
      </c>
      <c r="BQ56" s="96">
        <v>8</v>
      </c>
      <c r="BR56" s="97">
        <v>22</v>
      </c>
      <c r="BS56" s="76">
        <v>176</v>
      </c>
      <c r="BT56" s="50"/>
      <c r="BU56" s="50">
        <f>VLOOKUP(BT56,'Начисление очков NEW'!$V$4:$W$68,2,FALSE)</f>
        <v>0</v>
      </c>
    </row>
    <row r="57" spans="2:76" ht="15" customHeight="1" x14ac:dyDescent="0.3">
      <c r="B57" s="89" t="s">
        <v>200</v>
      </c>
      <c r="C57" s="90">
        <f>C56+1</f>
        <v>49</v>
      </c>
      <c r="D57" s="83">
        <f>IF(BK57=0," ",IF(BK57-C57=0," ",BK57-C57))</f>
        <v>1</v>
      </c>
      <c r="E57" s="103">
        <v>3.5</v>
      </c>
      <c r="F57" s="107">
        <f>E57-BM57</f>
        <v>0</v>
      </c>
      <c r="G57" s="91">
        <f>N57+P57+R57+T57+V57+X57+Z57+AB57+AD57+AF57+AH57+AJ57+AL57+AN57+AP57+AR57+AT57+AV57+AX57+AZ57+BB57+BD57+BF57+BH57+BJ57</f>
        <v>173</v>
      </c>
      <c r="H57" s="84">
        <f>G57-BO57</f>
        <v>17</v>
      </c>
      <c r="I57" s="92">
        <f>ROUNDUP(COUNTIF(M57:BJ57,"&gt; 0")/2,0)</f>
        <v>4</v>
      </c>
      <c r="J57" s="93">
        <f>IF(G57=0, "", G57/I57)</f>
        <v>43.25</v>
      </c>
      <c r="K57" s="100">
        <f>SUMPRODUCT(LARGE((N57,P57,R57,T57,V57,X57,Z57,AB57,AD57,AF57,AH57,AJ57,AL57,AN57,AP57,AR57,AT57,AV57,AX57,AZ57,BB57,BD57,BF57,BH57,BJ57),{1,2,3,4,5,6,7,8}))</f>
        <v>173</v>
      </c>
      <c r="L57" s="101">
        <f>K57-BS57</f>
        <v>17</v>
      </c>
      <c r="M57" s="57">
        <v>12</v>
      </c>
      <c r="N57" s="58">
        <f>IFERROR(VLOOKUP(M57,'Начисление очков NEW'!$V$4:$W$69,2,FALSE),0)</f>
        <v>17</v>
      </c>
      <c r="O57" s="48" t="s">
        <v>119</v>
      </c>
      <c r="P57" s="48">
        <f>IFERROR(VLOOKUP(O57,'Начисление очков NEW'!$G$4:$H$69,2,FALSE),0)</f>
        <v>0</v>
      </c>
      <c r="Q57" s="57">
        <v>9</v>
      </c>
      <c r="R57" s="58">
        <f>IFERROR(VLOOKUP(Q57,'Начисление очков NEW'!$AF$4:$AG$69,2,FALSE),0)</f>
        <v>10</v>
      </c>
      <c r="S57" s="6">
        <v>20</v>
      </c>
      <c r="T57" s="59">
        <f>IFERROR(VLOOKUP(S57,'Начисление очков NEW'!$L$4:$M$69,2,FALSE),0)</f>
        <v>16</v>
      </c>
      <c r="U57" s="57" t="s">
        <v>119</v>
      </c>
      <c r="V57" s="58">
        <f>IFERROR(VLOOKUP(U57,'Начисление очков NEW'!$AF$4:$AG$69,2,FALSE),0)</f>
        <v>0</v>
      </c>
      <c r="W57" s="6" t="s">
        <v>119</v>
      </c>
      <c r="X57" s="59">
        <f>IFERROR(VLOOKUP(W57,'Начисление очков NEW'!$B$4:$C$69,2,FALSE),0)</f>
        <v>0</v>
      </c>
      <c r="Y57" s="6">
        <v>1</v>
      </c>
      <c r="Z57" s="59">
        <f>IFERROR(VLOOKUP(Y57,'Начисление очков NEW'!$V$4:$W$69,2,FALSE),0)</f>
        <v>130</v>
      </c>
      <c r="AA57" s="57" t="s">
        <v>119</v>
      </c>
      <c r="AB57" s="58">
        <f>IFERROR(VLOOKUP(AA57,'Начисление очков NEW'!$G$4:$H$69,2,FALSE),0)</f>
        <v>0</v>
      </c>
      <c r="AC57" s="6" t="s">
        <v>119</v>
      </c>
      <c r="AD57" s="59">
        <f>IFERROR(VLOOKUP(AC57,'Начисление очков NEW'!$V$4:$W$69,2,FALSE),0)</f>
        <v>0</v>
      </c>
      <c r="AE57" s="57" t="s">
        <v>119</v>
      </c>
      <c r="AF57" s="58">
        <f>IFERROR(VLOOKUP(AE57,'Начисление очков NEW'!$B$4:$C$69,2,FALSE),0)</f>
        <v>0</v>
      </c>
      <c r="AG57" s="57" t="s">
        <v>119</v>
      </c>
      <c r="AH57" s="58">
        <f>IFERROR(VLOOKUP(AG57,'Начисление очков NEW'!$V$4:$W$69,2,FALSE),0)</f>
        <v>0</v>
      </c>
      <c r="AI57" s="57" t="s">
        <v>119</v>
      </c>
      <c r="AJ57" s="58">
        <f>IFERROR(VLOOKUP(AI57,'Начисление очков NEW'!$AF$4:$AG$69,2,FALSE),0)</f>
        <v>0</v>
      </c>
      <c r="AK57" s="6" t="s">
        <v>119</v>
      </c>
      <c r="AL57" s="59">
        <f>IFERROR(VLOOKUP(AK57,'Начисление очков NEW'!$V$4:$W$69,2,FALSE),0)</f>
        <v>0</v>
      </c>
      <c r="AM57" s="57" t="s">
        <v>119</v>
      </c>
      <c r="AN57" s="58">
        <f>IFERROR(VLOOKUP(AM57,'Начисление очков NEW'!$B$4:$C$69,2,FALSE),0)</f>
        <v>0</v>
      </c>
      <c r="AO57" s="6" t="s">
        <v>119</v>
      </c>
      <c r="AP57" s="59">
        <f>IFERROR(VLOOKUP(AO57,'Начисление очков NEW'!$V$4:$W$69,2,FALSE),0)</f>
        <v>0</v>
      </c>
      <c r="AQ57" s="57" t="s">
        <v>119</v>
      </c>
      <c r="AR57" s="58">
        <f>IFERROR(VLOOKUP(AQ57,'Начисление очков NEW'!$G$4:$H$69,2,FALSE),0)</f>
        <v>0</v>
      </c>
      <c r="AS57" s="57" t="s">
        <v>119</v>
      </c>
      <c r="AT57" s="58">
        <f>IFERROR(VLOOKUP(AS57,'Начисление очков NEW'!$AF$4:$AG$69,2,FALSE),0)</f>
        <v>0</v>
      </c>
      <c r="AU57" s="6" t="s">
        <v>119</v>
      </c>
      <c r="AV57" s="59">
        <f>IFERROR(VLOOKUP(AU57,'Начисление очков NEW'!$G$4:$H$69,2,FALSE),0)</f>
        <v>0</v>
      </c>
      <c r="AW57" s="6" t="s">
        <v>119</v>
      </c>
      <c r="AX57" s="59">
        <f>IFERROR(VLOOKUP(AW57,'Начисление очков NEW'!$AF$4:$AG$69,2,FALSE),0)</f>
        <v>0</v>
      </c>
      <c r="AY57" s="57"/>
      <c r="AZ57" s="58">
        <f>IFERROR(VLOOKUP(AY57,'Начисление очков NEW'!$V$4:$W$69,2,FALSE),0)</f>
        <v>0</v>
      </c>
      <c r="BA57" s="57"/>
      <c r="BB57" s="58">
        <f>IFERROR(VLOOKUP(BA57,'Начисление очков NEW'!$B$4:$C$69,2,FALSE),0)</f>
        <v>0</v>
      </c>
      <c r="BC57" s="57" t="s">
        <v>119</v>
      </c>
      <c r="BD57" s="58">
        <f>IFERROR(VLOOKUP(BC57,'Начисление очков NEW'!$V$4:$W$69,2,FALSE),0)</f>
        <v>0</v>
      </c>
      <c r="BE57" s="6" t="s">
        <v>119</v>
      </c>
      <c r="BF57" s="59">
        <f>IFERROR(VLOOKUP(BE57,'Начисление очков NEW'!$G$4:$H$69,2,FALSE),0)</f>
        <v>0</v>
      </c>
      <c r="BG57" s="6"/>
      <c r="BH57" s="59">
        <f>IFERROR(VLOOKUP(BG57,'Начисление очков NEW'!$V$4:$W$69,2,FALSE),0)</f>
        <v>0</v>
      </c>
      <c r="BI57" s="57"/>
      <c r="BJ57" s="58">
        <f>IFERROR(VLOOKUP(BI57,'Начисление очков NEW'!$V$4:$W$69,2,FALSE),0)</f>
        <v>0</v>
      </c>
      <c r="BK57" s="45">
        <v>50</v>
      </c>
      <c r="BL57" s="45">
        <v>-1</v>
      </c>
      <c r="BM57" s="45">
        <v>3.5</v>
      </c>
      <c r="BN57" s="45">
        <v>0</v>
      </c>
      <c r="BO57" s="77">
        <v>156</v>
      </c>
      <c r="BP57" s="77">
        <v>0</v>
      </c>
      <c r="BQ57" s="96">
        <v>3</v>
      </c>
      <c r="BR57" s="97">
        <v>52</v>
      </c>
      <c r="BS57" s="77">
        <v>156</v>
      </c>
      <c r="BT57" s="50"/>
      <c r="BU57" s="50">
        <f>VLOOKUP(BT57,'Начисление очков NEW'!$V$4:$W$68,2,FALSE)</f>
        <v>0</v>
      </c>
    </row>
    <row r="58" spans="2:76" ht="15" customHeight="1" x14ac:dyDescent="0.3">
      <c r="B58" s="89" t="s">
        <v>68</v>
      </c>
      <c r="C58" s="90">
        <f>C57+1</f>
        <v>50</v>
      </c>
      <c r="D58" s="83">
        <f>IF(BK58=0," ",IF(BK58-C58=0," ",BK58-C58))</f>
        <v>1</v>
      </c>
      <c r="E58" s="103">
        <v>3</v>
      </c>
      <c r="F58" s="107">
        <f>E58-BM58</f>
        <v>0</v>
      </c>
      <c r="G58" s="91">
        <f>N58+P58+R58+T58+V58+X58+Z58+AB58+AD58+AF58+AH58+AJ58+AL58+AN58+AP58+AR58+AT58+AV58+AX58+AZ58+BB58+BD58+BF58+BH58+BJ58</f>
        <v>167</v>
      </c>
      <c r="H58" s="84">
        <f>G58-BO58</f>
        <v>13</v>
      </c>
      <c r="I58" s="92">
        <f>ROUNDUP(COUNTIF(M58:BJ58,"&gt; 0")/2,0)</f>
        <v>7</v>
      </c>
      <c r="J58" s="93">
        <f>IF(G58=0, "", G58/I58)</f>
        <v>23.857142857142858</v>
      </c>
      <c r="K58" s="100">
        <f>SUMPRODUCT(LARGE((N58,P58,R58,T58,V58,X58,Z58,AB58,AD58,AF58,AH58,AJ58,AL58,AN58,AP58,AR58,AT58,AV58,AX58,AZ58,BB58,BD58,BF58,BH58,BJ58),{1,2,3,4,5,6,7,8}))</f>
        <v>167</v>
      </c>
      <c r="L58" s="101">
        <f>K58-BS58</f>
        <v>13</v>
      </c>
      <c r="M58" s="57">
        <v>8</v>
      </c>
      <c r="N58" s="58">
        <f>IFERROR(VLOOKUP(M58,'Начисление очков NEW'!$V$4:$W$69,2,FALSE),0)</f>
        <v>30</v>
      </c>
      <c r="O58" s="48" t="s">
        <v>119</v>
      </c>
      <c r="P58" s="48">
        <f>IFERROR(VLOOKUP(O58,'Начисление очков NEW'!$G$4:$H$69,2,FALSE),0)</f>
        <v>0</v>
      </c>
      <c r="Q58" s="57" t="s">
        <v>119</v>
      </c>
      <c r="R58" s="58">
        <f>IFERROR(VLOOKUP(Q58,'Начисление очков NEW'!$AF$4:$AG$69,2,FALSE),0)</f>
        <v>0</v>
      </c>
      <c r="S58" s="6" t="s">
        <v>119</v>
      </c>
      <c r="T58" s="59">
        <f>IFERROR(VLOOKUP(S58,'Начисление очков NEW'!$L$4:$M$69,2,FALSE),0)</f>
        <v>0</v>
      </c>
      <c r="U58" s="57" t="s">
        <v>119</v>
      </c>
      <c r="V58" s="58">
        <f>IFERROR(VLOOKUP(U58,'Начисление очков NEW'!$AF$4:$AG$69,2,FALSE),0)</f>
        <v>0</v>
      </c>
      <c r="W58" s="6" t="s">
        <v>119</v>
      </c>
      <c r="X58" s="59">
        <f>IFERROR(VLOOKUP(W58,'Начисление очков NEW'!$B$4:$C$69,2,FALSE),0)</f>
        <v>0</v>
      </c>
      <c r="Y58" s="6" t="s">
        <v>119</v>
      </c>
      <c r="Z58" s="59">
        <f>IFERROR(VLOOKUP(Y58,'Начисление очков NEW'!$V$4:$W$69,2,FALSE),0)</f>
        <v>0</v>
      </c>
      <c r="AA58" s="57" t="s">
        <v>119</v>
      </c>
      <c r="AB58" s="58">
        <f>IFERROR(VLOOKUP(AA58,'Начисление очков NEW'!$G$4:$H$69,2,FALSE),0)</f>
        <v>0</v>
      </c>
      <c r="AC58" s="6" t="s">
        <v>119</v>
      </c>
      <c r="AD58" s="59">
        <f>IFERROR(VLOOKUP(AC58,'Начисление очков NEW'!$V$4:$W$69,2,FALSE),0)</f>
        <v>0</v>
      </c>
      <c r="AE58" s="57" t="s">
        <v>119</v>
      </c>
      <c r="AF58" s="58">
        <f>IFERROR(VLOOKUP(AE58,'Начисление очков NEW'!$B$4:$C$69,2,FALSE),0)</f>
        <v>0</v>
      </c>
      <c r="AG58" s="57" t="s">
        <v>119</v>
      </c>
      <c r="AH58" s="58">
        <f>IFERROR(VLOOKUP(AG58,'Начисление очков NEW'!$V$4:$W$69,2,FALSE),0)</f>
        <v>0</v>
      </c>
      <c r="AI58" s="57" t="s">
        <v>119</v>
      </c>
      <c r="AJ58" s="58">
        <f>IFERROR(VLOOKUP(AI58,'Начисление очков NEW'!$AF$4:$AG$69,2,FALSE),0)</f>
        <v>0</v>
      </c>
      <c r="AK58" s="6">
        <v>12</v>
      </c>
      <c r="AL58" s="59">
        <f>IFERROR(VLOOKUP(AK58,'Начисление очков NEW'!$V$4:$W$69,2,FALSE),0)</f>
        <v>17</v>
      </c>
      <c r="AM58" s="57" t="s">
        <v>119</v>
      </c>
      <c r="AN58" s="58">
        <f>IFERROR(VLOOKUP(AM58,'Начисление очков NEW'!$B$4:$C$69,2,FALSE),0)</f>
        <v>0</v>
      </c>
      <c r="AO58" s="6" t="s">
        <v>119</v>
      </c>
      <c r="AP58" s="59">
        <f>IFERROR(VLOOKUP(AO58,'Начисление очков NEW'!$V$4:$W$69,2,FALSE),0)</f>
        <v>0</v>
      </c>
      <c r="AQ58" s="57" t="s">
        <v>119</v>
      </c>
      <c r="AR58" s="58">
        <f>IFERROR(VLOOKUP(AQ58,'Начисление очков NEW'!$G$4:$H$69,2,FALSE),0)</f>
        <v>0</v>
      </c>
      <c r="AS58" s="57">
        <v>2</v>
      </c>
      <c r="AT58" s="58">
        <f>IFERROR(VLOOKUP(AS58,'Начисление очков NEW'!$AF$4:$AG$69,2,FALSE),0)</f>
        <v>25</v>
      </c>
      <c r="AU58" s="6" t="s">
        <v>119</v>
      </c>
      <c r="AV58" s="59">
        <f>IFERROR(VLOOKUP(AU58,'Начисление очков NEW'!$G$4:$H$69,2,FALSE),0)</f>
        <v>0</v>
      </c>
      <c r="AW58" s="6">
        <v>9</v>
      </c>
      <c r="AX58" s="59">
        <f>IFERROR(VLOOKUP(AW58,'Начисление очков NEW'!$AF$4:$AG$69,2,FALSE),0)</f>
        <v>10</v>
      </c>
      <c r="AY58" s="57">
        <v>8</v>
      </c>
      <c r="AZ58" s="58">
        <f>IFERROR(VLOOKUP(AY58,'Начисление очков NEW'!$V$4:$W$69,2,FALSE),0)</f>
        <v>30</v>
      </c>
      <c r="BA58" s="57" t="s">
        <v>119</v>
      </c>
      <c r="BB58" s="58">
        <f>IFERROR(VLOOKUP(BA58,'Начисление очков NEW'!$B$4:$C$69,2,FALSE),0)</f>
        <v>0</v>
      </c>
      <c r="BC58" s="57" t="s">
        <v>119</v>
      </c>
      <c r="BD58" s="58">
        <f>IFERROR(VLOOKUP(BC58,'Начисление очков NEW'!$V$4:$W$69,2,FALSE),0)</f>
        <v>0</v>
      </c>
      <c r="BE58" s="6" t="s">
        <v>119</v>
      </c>
      <c r="BF58" s="59">
        <f>IFERROR(VLOOKUP(BE58,'Начисление очков NEW'!$G$4:$H$69,2,FALSE),0)</f>
        <v>0</v>
      </c>
      <c r="BG58" s="6">
        <v>8</v>
      </c>
      <c r="BH58" s="59">
        <f>IFERROR(VLOOKUP(BG58,'Начисление очков NEW'!$V$4:$W$69,2,FALSE),0)</f>
        <v>30</v>
      </c>
      <c r="BI58" s="57">
        <v>9</v>
      </c>
      <c r="BJ58" s="58">
        <f>IFERROR(VLOOKUP(BI58,'Начисление очков NEW'!$V$4:$W$69,2,FALSE),0)</f>
        <v>25</v>
      </c>
      <c r="BK58" s="45">
        <v>51</v>
      </c>
      <c r="BL58" s="45">
        <v>-1</v>
      </c>
      <c r="BM58" s="45">
        <v>3</v>
      </c>
      <c r="BN58" s="74">
        <v>0</v>
      </c>
      <c r="BO58" s="76">
        <v>154</v>
      </c>
      <c r="BP58" s="76">
        <v>0</v>
      </c>
      <c r="BQ58" s="96">
        <v>7</v>
      </c>
      <c r="BR58" s="97">
        <v>22</v>
      </c>
      <c r="BS58" s="76">
        <v>154</v>
      </c>
      <c r="BT58" s="50">
        <v>12</v>
      </c>
      <c r="BU58" s="50">
        <f>VLOOKUP(BT58,'Начисление очков NEW'!$V$4:$W$68,2,FALSE)</f>
        <v>17</v>
      </c>
    </row>
    <row r="59" spans="2:76" ht="15" customHeight="1" x14ac:dyDescent="0.3">
      <c r="B59" s="89" t="s">
        <v>32</v>
      </c>
      <c r="C59" s="90">
        <f>C58+1</f>
        <v>51</v>
      </c>
      <c r="D59" s="83">
        <f>IF(BK59=0," ",IF(BK59-C59=0," ",BK59-C59))</f>
        <v>-2</v>
      </c>
      <c r="E59" s="103">
        <v>4</v>
      </c>
      <c r="F59" s="107">
        <f>E59-BM59</f>
        <v>0</v>
      </c>
      <c r="G59" s="91">
        <f>N59+P59+R59+T59+V59+X59+Z59+AB59+AD59+AF59+AH59+AJ59+AL59+AN59+AP59+AR59+AT59+AV59+AX59+AZ59+BB59+BD59+BF59+BH59+BJ59</f>
        <v>165</v>
      </c>
      <c r="H59" s="84">
        <f>G59-BO59</f>
        <v>0</v>
      </c>
      <c r="I59" s="92">
        <f>ROUNDUP(COUNTIF(M59:BJ59,"&gt; 0")/2,0)</f>
        <v>2</v>
      </c>
      <c r="J59" s="93">
        <f>IF(G59=0, "", G59/I59)</f>
        <v>82.5</v>
      </c>
      <c r="K59" s="100">
        <f>SUMPRODUCT(LARGE((N59,P59,R59,T59,V59,X59,Z59,AB59,AD59,AF59,AH59,AJ59,AL59,AN59,AP59,AR59,AT59,AV59,AX59,AZ59,BB59,BD59,BF59,BH59,BJ59),{1,2,3,4,5,6,7,8}))</f>
        <v>165</v>
      </c>
      <c r="L59" s="101">
        <f>K59-BS59</f>
        <v>0</v>
      </c>
      <c r="M59" s="57" t="s">
        <v>119</v>
      </c>
      <c r="N59" s="58">
        <f>IFERROR(VLOOKUP(M59,'Начисление очков NEW'!$V$4:$W$69,2,FALSE),0)</f>
        <v>0</v>
      </c>
      <c r="O59" s="48" t="s">
        <v>119</v>
      </c>
      <c r="P59" s="48">
        <f>IFERROR(VLOOKUP(O59,'Начисление очков NEW'!$G$4:$H$69,2,FALSE),0)</f>
        <v>0</v>
      </c>
      <c r="Q59" s="57" t="s">
        <v>119</v>
      </c>
      <c r="R59" s="58">
        <f>IFERROR(VLOOKUP(Q59,'Начисление очков NEW'!$AF$4:$AG$69,2,FALSE),0)</f>
        <v>0</v>
      </c>
      <c r="S59" s="6" t="s">
        <v>119</v>
      </c>
      <c r="T59" s="59">
        <f>IFERROR(VLOOKUP(S59,'Начисление очков NEW'!$L$4:$M$69,2,FALSE),0)</f>
        <v>0</v>
      </c>
      <c r="U59" s="57" t="s">
        <v>119</v>
      </c>
      <c r="V59" s="58">
        <f>IFERROR(VLOOKUP(U59,'Начисление очков NEW'!$AF$4:$AG$69,2,FALSE),0)</f>
        <v>0</v>
      </c>
      <c r="W59" s="6" t="s">
        <v>119</v>
      </c>
      <c r="X59" s="59">
        <f>IFERROR(VLOOKUP(W59,'Начисление очков NEW'!$B$4:$C$69,2,FALSE),0)</f>
        <v>0</v>
      </c>
      <c r="Y59" s="6" t="s">
        <v>119</v>
      </c>
      <c r="Z59" s="59">
        <f>IFERROR(VLOOKUP(Y59,'Начисление очков NEW'!$V$4:$W$69,2,FALSE),0)</f>
        <v>0</v>
      </c>
      <c r="AA59" s="57" t="s">
        <v>119</v>
      </c>
      <c r="AB59" s="58">
        <f>IFERROR(VLOOKUP(AA59,'Начисление очков NEW'!$G$4:$H$69,2,FALSE),0)</f>
        <v>0</v>
      </c>
      <c r="AC59" s="6" t="s">
        <v>119</v>
      </c>
      <c r="AD59" s="59">
        <f>IFERROR(VLOOKUP(AC59,'Начисление очков NEW'!$V$4:$W$69,2,FALSE),0)</f>
        <v>0</v>
      </c>
      <c r="AE59" s="57">
        <v>18</v>
      </c>
      <c r="AF59" s="58">
        <f>IFERROR(VLOOKUP(AE59,'Начисление очков NEW'!$B$4:$C$69,2,FALSE),0)</f>
        <v>65</v>
      </c>
      <c r="AG59" s="57" t="s">
        <v>119</v>
      </c>
      <c r="AH59" s="58">
        <f>IFERROR(VLOOKUP(AG59,'Начисление очков NEW'!$V$4:$W$69,2,FALSE),0)</f>
        <v>0</v>
      </c>
      <c r="AI59" s="57" t="s">
        <v>119</v>
      </c>
      <c r="AJ59" s="58">
        <f>IFERROR(VLOOKUP(AI59,'Начисление очков NEW'!$AF$4:$AG$69,2,FALSE),0)</f>
        <v>0</v>
      </c>
      <c r="AK59" s="6" t="s">
        <v>119</v>
      </c>
      <c r="AL59" s="59">
        <f>IFERROR(VLOOKUP(AK59,'Начисление очков NEW'!$V$4:$W$69,2,FALSE),0)</f>
        <v>0</v>
      </c>
      <c r="AM59" s="57" t="s">
        <v>119</v>
      </c>
      <c r="AN59" s="58">
        <f>IFERROR(VLOOKUP(AM59,'Начисление очков NEW'!$B$4:$C$69,2,FALSE),0)</f>
        <v>0</v>
      </c>
      <c r="AO59" s="6" t="s">
        <v>119</v>
      </c>
      <c r="AP59" s="59">
        <f>IFERROR(VLOOKUP(AO59,'Начисление очков NEW'!$V$4:$W$69,2,FALSE),0)</f>
        <v>0</v>
      </c>
      <c r="AQ59" s="57" t="s">
        <v>119</v>
      </c>
      <c r="AR59" s="58">
        <f>IFERROR(VLOOKUP(AQ59,'Начисление очков NEW'!$G$4:$H$69,2,FALSE),0)</f>
        <v>0</v>
      </c>
      <c r="AS59" s="57" t="s">
        <v>119</v>
      </c>
      <c r="AT59" s="58">
        <f>IFERROR(VLOOKUP(AS59,'Начисление очков NEW'!$AF$4:$AG$69,2,FALSE),0)</f>
        <v>0</v>
      </c>
      <c r="AU59" s="6" t="s">
        <v>119</v>
      </c>
      <c r="AV59" s="59">
        <f>IFERROR(VLOOKUP(AU59,'Начисление очков NEW'!$G$4:$H$69,2,FALSE),0)</f>
        <v>0</v>
      </c>
      <c r="AW59" s="6" t="s">
        <v>119</v>
      </c>
      <c r="AX59" s="59">
        <f>IFERROR(VLOOKUP(AW59,'Начисление очков NEW'!$AF$4:$AG$69,2,FALSE),0)</f>
        <v>0</v>
      </c>
      <c r="AY59" s="57" t="s">
        <v>119</v>
      </c>
      <c r="AZ59" s="58">
        <f>IFERROR(VLOOKUP(AY59,'Начисление очков NEW'!$V$4:$W$69,2,FALSE),0)</f>
        <v>0</v>
      </c>
      <c r="BA59" s="57">
        <v>13</v>
      </c>
      <c r="BB59" s="58">
        <f>IFERROR(VLOOKUP(BA59,'Начисление очков NEW'!$B$4:$C$69,2,FALSE),0)</f>
        <v>100</v>
      </c>
      <c r="BC59" s="57" t="s">
        <v>119</v>
      </c>
      <c r="BD59" s="58">
        <f>IFERROR(VLOOKUP(BC59,'Начисление очков NEW'!$V$4:$W$69,2,FALSE),0)</f>
        <v>0</v>
      </c>
      <c r="BE59" s="6" t="s">
        <v>119</v>
      </c>
      <c r="BF59" s="59">
        <f>IFERROR(VLOOKUP(BE59,'Начисление очков NEW'!$G$4:$H$69,2,FALSE),0)</f>
        <v>0</v>
      </c>
      <c r="BG59" s="6" t="s">
        <v>119</v>
      </c>
      <c r="BH59" s="59">
        <f>IFERROR(VLOOKUP(BG59,'Начисление очков NEW'!$V$4:$W$69,2,FALSE),0)</f>
        <v>0</v>
      </c>
      <c r="BI59" s="57" t="s">
        <v>119</v>
      </c>
      <c r="BJ59" s="58">
        <f>IFERROR(VLOOKUP(BI59,'Начисление очков NEW'!$V$4:$W$69,2,FALSE),0)</f>
        <v>0</v>
      </c>
      <c r="BK59" s="45">
        <v>49</v>
      </c>
      <c r="BL59" s="45">
        <v>-2</v>
      </c>
      <c r="BM59" s="45">
        <v>4</v>
      </c>
      <c r="BN59" s="74">
        <v>0</v>
      </c>
      <c r="BO59" s="75">
        <v>165</v>
      </c>
      <c r="BP59" s="75">
        <v>0</v>
      </c>
      <c r="BQ59" s="96">
        <v>2</v>
      </c>
      <c r="BR59" s="97">
        <v>82.5</v>
      </c>
      <c r="BS59" s="75">
        <v>165</v>
      </c>
      <c r="BT59" s="50"/>
      <c r="BU59" s="50">
        <f>VLOOKUP(BT59,'Начисление очков NEW'!$V$4:$W$68,2,FALSE)</f>
        <v>0</v>
      </c>
      <c r="BV59" s="2"/>
      <c r="BW59" s="2"/>
      <c r="BX59" s="2"/>
    </row>
    <row r="60" spans="2:76" ht="15" customHeight="1" x14ac:dyDescent="0.3">
      <c r="B60" s="89" t="s">
        <v>101</v>
      </c>
      <c r="C60" s="90">
        <f>C59+1</f>
        <v>52</v>
      </c>
      <c r="D60" s="83">
        <f>IF(BK60=0," ",IF(BK60-C60=0," ",BK60-C60))</f>
        <v>-4</v>
      </c>
      <c r="E60" s="103">
        <v>3</v>
      </c>
      <c r="F60" s="107">
        <f>E60-BM60</f>
        <v>0</v>
      </c>
      <c r="G60" s="91">
        <f>N60+P60+R60+T60+V60+X60+Z60+AB60+AD60+AF60+AH60+AJ60+AL60+AN60+AP60+AR60+AT60+AV60+AX60+AZ60+BB60+BD60+BF60+BH60+BJ60</f>
        <v>164</v>
      </c>
      <c r="H60" s="84">
        <f>G60-BO60</f>
        <v>-6</v>
      </c>
      <c r="I60" s="92">
        <f>ROUNDUP(COUNTIF(M60:BJ60,"&gt; 0")/2,0)</f>
        <v>9</v>
      </c>
      <c r="J60" s="93">
        <f>IF(G60=0, "", G60/I60)</f>
        <v>18.222222222222221</v>
      </c>
      <c r="K60" s="100">
        <f>SUMPRODUCT(LARGE((N60,P60,R60,T60,V60,X60,Z60,AB60,AD60,AF60,AH60,AJ60,AL60,AN60,AP60,AR60,AT60,AV60,AX60,AZ60,BB60,BD60,BF60,BH60,BJ60),{1,2,3,4,5,6,7,8}))</f>
        <v>161</v>
      </c>
      <c r="L60" s="101">
        <f>K60-BS60</f>
        <v>-3</v>
      </c>
      <c r="M60" s="57" t="s">
        <v>119</v>
      </c>
      <c r="N60" s="58">
        <f>IFERROR(VLOOKUP(M60,'Начисление очков NEW'!$V$4:$W$69,2,FALSE),0)</f>
        <v>0</v>
      </c>
      <c r="O60" s="48" t="s">
        <v>119</v>
      </c>
      <c r="P60" s="48">
        <f>IFERROR(VLOOKUP(O60,'Начисление очков NEW'!$G$4:$H$69,2,FALSE),0)</f>
        <v>0</v>
      </c>
      <c r="Q60" s="57" t="s">
        <v>119</v>
      </c>
      <c r="R60" s="58">
        <f>IFERROR(VLOOKUP(Q60,'Начисление очков NEW'!$AF$4:$AG$69,2,FALSE),0)</f>
        <v>0</v>
      </c>
      <c r="S60" s="6" t="s">
        <v>119</v>
      </c>
      <c r="T60" s="59">
        <f>IFERROR(VLOOKUP(S60,'Начисление очков NEW'!$L$4:$M$69,2,FALSE),0)</f>
        <v>0</v>
      </c>
      <c r="U60" s="57" t="s">
        <v>119</v>
      </c>
      <c r="V60" s="58">
        <f>IFERROR(VLOOKUP(U60,'Начисление очков NEW'!$AF$4:$AG$69,2,FALSE),0)</f>
        <v>0</v>
      </c>
      <c r="W60" s="6" t="s">
        <v>119</v>
      </c>
      <c r="X60" s="59">
        <f>IFERROR(VLOOKUP(W60,'Начисление очков NEW'!$B$4:$C$69,2,FALSE),0)</f>
        <v>0</v>
      </c>
      <c r="Y60" s="6" t="s">
        <v>119</v>
      </c>
      <c r="Z60" s="59">
        <f>IFERROR(VLOOKUP(Y60,'Начисление очков NEW'!$V$4:$W$69,2,FALSE),0)</f>
        <v>0</v>
      </c>
      <c r="AA60" s="57" t="s">
        <v>119</v>
      </c>
      <c r="AB60" s="58">
        <f>IFERROR(VLOOKUP(AA60,'Начисление очков NEW'!$G$4:$H$69,2,FALSE),0)</f>
        <v>0</v>
      </c>
      <c r="AC60" s="6" t="s">
        <v>119</v>
      </c>
      <c r="AD60" s="59">
        <f>IFERROR(VLOOKUP(AC60,'Начисление очков NEW'!$V$4:$W$69,2,FALSE),0)</f>
        <v>0</v>
      </c>
      <c r="AE60" s="57" t="s">
        <v>119</v>
      </c>
      <c r="AF60" s="58">
        <f>IFERROR(VLOOKUP(AE60,'Начисление очков NEW'!$B$4:$C$69,2,FALSE),0)</f>
        <v>0</v>
      </c>
      <c r="AG60" s="57">
        <v>24</v>
      </c>
      <c r="AH60" s="58">
        <f>IFERROR(VLOOKUP(AG60,'Начисление очков NEW'!$V$4:$W$69,2,FALSE),0)</f>
        <v>4</v>
      </c>
      <c r="AI60" s="57" t="s">
        <v>119</v>
      </c>
      <c r="AJ60" s="58">
        <f>IFERROR(VLOOKUP(AI60,'Начисление очков NEW'!$AF$4:$AG$69,2,FALSE),0)</f>
        <v>0</v>
      </c>
      <c r="AK60" s="6">
        <v>32</v>
      </c>
      <c r="AL60" s="59">
        <f>IFERROR(VLOOKUP(AK60,'Начисление очков NEW'!$V$4:$W$69,2,FALSE),0)</f>
        <v>3</v>
      </c>
      <c r="AM60" s="57">
        <v>16</v>
      </c>
      <c r="AN60" s="58">
        <f>IFERROR(VLOOKUP(AM60,'Начисление очков NEW'!$B$4:$C$69,2,FALSE),0)</f>
        <v>90</v>
      </c>
      <c r="AO60" s="6" t="s">
        <v>119</v>
      </c>
      <c r="AP60" s="59">
        <f>IFERROR(VLOOKUP(AO60,'Начисление очков NEW'!$V$4:$W$69,2,FALSE),0)</f>
        <v>0</v>
      </c>
      <c r="AQ60" s="57" t="s">
        <v>119</v>
      </c>
      <c r="AR60" s="58">
        <f>IFERROR(VLOOKUP(AQ60,'Начисление очков NEW'!$G$4:$H$69,2,FALSE),0)</f>
        <v>0</v>
      </c>
      <c r="AS60" s="57">
        <v>12</v>
      </c>
      <c r="AT60" s="58">
        <f>IFERROR(VLOOKUP(AS60,'Начисление очков NEW'!$AF$4:$AG$69,2,FALSE),0)</f>
        <v>8</v>
      </c>
      <c r="AU60" s="6" t="s">
        <v>119</v>
      </c>
      <c r="AV60" s="59">
        <f>IFERROR(VLOOKUP(AU60,'Начисление очков NEW'!$G$4:$H$69,2,FALSE),0)</f>
        <v>0</v>
      </c>
      <c r="AW60" s="6">
        <v>6</v>
      </c>
      <c r="AX60" s="59">
        <f>IFERROR(VLOOKUP(AW60,'Начисление очков NEW'!$AF$4:$AG$69,2,FALSE),0)</f>
        <v>11</v>
      </c>
      <c r="AY60" s="57">
        <v>24</v>
      </c>
      <c r="AZ60" s="58">
        <f>IFERROR(VLOOKUP(AY60,'Начисление очков NEW'!$V$4:$W$69,2,FALSE),0)</f>
        <v>4</v>
      </c>
      <c r="BA60" s="57" t="s">
        <v>119</v>
      </c>
      <c r="BB60" s="58">
        <f>IFERROR(VLOOKUP(BA60,'Начисление очков NEW'!$B$4:$C$69,2,FALSE),0)</f>
        <v>0</v>
      </c>
      <c r="BC60" s="57">
        <v>8</v>
      </c>
      <c r="BD60" s="58">
        <f>IFERROR(VLOOKUP(BC60,'Начисление очков NEW'!$V$4:$W$69,2,FALSE),0)</f>
        <v>30</v>
      </c>
      <c r="BE60" s="6" t="s">
        <v>119</v>
      </c>
      <c r="BF60" s="59">
        <f>IFERROR(VLOOKUP(BE60,'Начисление очков NEW'!$G$4:$H$69,2,FALSE),0)</f>
        <v>0</v>
      </c>
      <c r="BG60" s="6">
        <v>16</v>
      </c>
      <c r="BH60" s="59">
        <f>IFERROR(VLOOKUP(BG60,'Начисление очков NEW'!$V$4:$W$69,2,FALSE),0)</f>
        <v>11</v>
      </c>
      <c r="BI60" s="57">
        <v>32</v>
      </c>
      <c r="BJ60" s="58">
        <f>IFERROR(VLOOKUP(BI60,'Начисление очков NEW'!$V$4:$W$69,2,FALSE),0)</f>
        <v>3</v>
      </c>
      <c r="BK60" s="45">
        <v>48</v>
      </c>
      <c r="BL60" s="45">
        <v>-3</v>
      </c>
      <c r="BM60" s="45">
        <v>3</v>
      </c>
      <c r="BN60" s="74">
        <v>0</v>
      </c>
      <c r="BO60" s="76">
        <v>170</v>
      </c>
      <c r="BP60" s="76">
        <v>0</v>
      </c>
      <c r="BQ60" s="96">
        <v>10</v>
      </c>
      <c r="BR60" s="97">
        <v>17</v>
      </c>
      <c r="BS60" s="76">
        <v>164</v>
      </c>
      <c r="BT60" s="50">
        <v>20</v>
      </c>
      <c r="BU60" s="50">
        <f>VLOOKUP(BT60,'Начисление очков NEW'!$V$4:$W$68,2,FALSE)</f>
        <v>6</v>
      </c>
    </row>
    <row r="61" spans="2:76" ht="15" customHeight="1" x14ac:dyDescent="0.3">
      <c r="B61" s="89" t="s">
        <v>87</v>
      </c>
      <c r="C61" s="90">
        <f>C60+1</f>
        <v>53</v>
      </c>
      <c r="D61" s="83">
        <f>IF(BK61=0," ",IF(BK61-C61=0," ",BK61-C61))</f>
        <v>-1</v>
      </c>
      <c r="E61" s="103">
        <v>3.5</v>
      </c>
      <c r="F61" s="107">
        <f>E61-BM61</f>
        <v>0</v>
      </c>
      <c r="G61" s="91">
        <f>N61+P61+R61+T61+V61+X61+Z61+AB61+AD61+AF61+AH61+AJ61+AL61+AN61+AP61+AR61+AT61+AV61+AX61+AZ61+BB61+BD61+BF61+BH61+BJ61</f>
        <v>156</v>
      </c>
      <c r="H61" s="84">
        <f>G61-BO61</f>
        <v>5</v>
      </c>
      <c r="I61" s="92">
        <f>ROUNDUP(COUNTIF(M61:BJ61,"&gt; 0")/2,0)</f>
        <v>7</v>
      </c>
      <c r="J61" s="93">
        <f>IF(G61=0, "", G61/I61)</f>
        <v>22.285714285714285</v>
      </c>
      <c r="K61" s="100">
        <f>SUMPRODUCT(LARGE((N61,P61,R61,T61,V61,X61,Z61,AB61,AD61,AF61,AH61,AJ61,AL61,AN61,AP61,AR61,AT61,AV61,AX61,AZ61,BB61,BD61,BF61,BH61,BJ61),{1,2,3,4,5,6,7,8}))</f>
        <v>156</v>
      </c>
      <c r="L61" s="101">
        <f>K61-BS61</f>
        <v>5</v>
      </c>
      <c r="M61" s="57">
        <v>16</v>
      </c>
      <c r="N61" s="58">
        <f>IFERROR(VLOOKUP(M61,'Начисление очков NEW'!$V$4:$W$69,2,FALSE),0)</f>
        <v>11</v>
      </c>
      <c r="O61" s="48">
        <v>24</v>
      </c>
      <c r="P61" s="48">
        <f>IFERROR(VLOOKUP(O61,'Начисление очков NEW'!$G$4:$H$69,2,FALSE),0)</f>
        <v>21</v>
      </c>
      <c r="Q61" s="57" t="s">
        <v>119</v>
      </c>
      <c r="R61" s="58">
        <f>IFERROR(VLOOKUP(Q61,'Начисление очков NEW'!$AF$4:$AG$69,2,FALSE),0)</f>
        <v>0</v>
      </c>
      <c r="S61" s="6" t="s">
        <v>119</v>
      </c>
      <c r="T61" s="59">
        <f>IFERROR(VLOOKUP(S61,'Начисление очков NEW'!$L$4:$M$69,2,FALSE),0)</f>
        <v>0</v>
      </c>
      <c r="U61" s="57" t="s">
        <v>119</v>
      </c>
      <c r="V61" s="58">
        <f>IFERROR(VLOOKUP(U61,'Начисление очков NEW'!$AF$4:$AG$69,2,FALSE),0)</f>
        <v>0</v>
      </c>
      <c r="W61" s="6" t="s">
        <v>119</v>
      </c>
      <c r="X61" s="59">
        <f>IFERROR(VLOOKUP(W61,'Начисление очков NEW'!$B$4:$C$69,2,FALSE),0)</f>
        <v>0</v>
      </c>
      <c r="Y61" s="6" t="s">
        <v>119</v>
      </c>
      <c r="Z61" s="59">
        <f>IFERROR(VLOOKUP(Y61,'Начисление очков NEW'!$V$4:$W$69,2,FALSE),0)</f>
        <v>0</v>
      </c>
      <c r="AA61" s="57" t="s">
        <v>119</v>
      </c>
      <c r="AB61" s="58">
        <f>IFERROR(VLOOKUP(AA61,'Начисление очков NEW'!$G$4:$H$69,2,FALSE),0)</f>
        <v>0</v>
      </c>
      <c r="AC61" s="6" t="s">
        <v>119</v>
      </c>
      <c r="AD61" s="59">
        <f>IFERROR(VLOOKUP(AC61,'Начисление очков NEW'!$V$4:$W$69,2,FALSE),0)</f>
        <v>0</v>
      </c>
      <c r="AE61" s="57" t="s">
        <v>119</v>
      </c>
      <c r="AF61" s="58">
        <f>IFERROR(VLOOKUP(AE61,'Начисление очков NEW'!$B$4:$C$69,2,FALSE),0)</f>
        <v>0</v>
      </c>
      <c r="AG61" s="57">
        <v>15</v>
      </c>
      <c r="AH61" s="58">
        <f>IFERROR(VLOOKUP(AG61,'Начисление очков NEW'!$V$4:$W$69,2,FALSE),0)</f>
        <v>12</v>
      </c>
      <c r="AI61" s="57" t="s">
        <v>119</v>
      </c>
      <c r="AJ61" s="58">
        <f>IFERROR(VLOOKUP(AI61,'Начисление очков NEW'!$AF$4:$AG$69,2,FALSE),0)</f>
        <v>0</v>
      </c>
      <c r="AK61" s="6">
        <v>6</v>
      </c>
      <c r="AL61" s="59">
        <f>IFERROR(VLOOKUP(AK61,'Начисление очков NEW'!$V$4:$W$69,2,FALSE),0)</f>
        <v>35</v>
      </c>
      <c r="AM61" s="57">
        <v>24</v>
      </c>
      <c r="AN61" s="58">
        <f>IFERROR(VLOOKUP(AM61,'Начисление очков NEW'!$B$4:$C$69,2,FALSE),0)</f>
        <v>34</v>
      </c>
      <c r="AO61" s="6" t="s">
        <v>119</v>
      </c>
      <c r="AP61" s="59">
        <f>IFERROR(VLOOKUP(AO61,'Начисление очков NEW'!$V$4:$W$69,2,FALSE),0)</f>
        <v>0</v>
      </c>
      <c r="AQ61" s="57" t="s">
        <v>119</v>
      </c>
      <c r="AR61" s="58">
        <f>IFERROR(VLOOKUP(AQ61,'Начисление очков NEW'!$G$4:$H$69,2,FALSE),0)</f>
        <v>0</v>
      </c>
      <c r="AS61" s="57" t="s">
        <v>119</v>
      </c>
      <c r="AT61" s="58">
        <f>IFERROR(VLOOKUP(AS61,'Начисление очков NEW'!$AF$4:$AG$69,2,FALSE),0)</f>
        <v>0</v>
      </c>
      <c r="AU61" s="6" t="s">
        <v>119</v>
      </c>
      <c r="AV61" s="59">
        <f>IFERROR(VLOOKUP(AU61,'Начисление очков NEW'!$G$4:$H$69,2,FALSE),0)</f>
        <v>0</v>
      </c>
      <c r="AW61" s="6" t="s">
        <v>119</v>
      </c>
      <c r="AX61" s="59">
        <f>IFERROR(VLOOKUP(AW61,'Начисление очков NEW'!$AF$4:$AG$69,2,FALSE),0)</f>
        <v>0</v>
      </c>
      <c r="AY61" s="57">
        <v>10</v>
      </c>
      <c r="AZ61" s="58">
        <f>IFERROR(VLOOKUP(AY61,'Начисление очков NEW'!$V$4:$W$69,2,FALSE),0)</f>
        <v>23</v>
      </c>
      <c r="BA61" s="57">
        <v>35</v>
      </c>
      <c r="BB61" s="58">
        <f>IFERROR(VLOOKUP(BA61,'Начисление очков NEW'!$B$4:$C$69,2,FALSE),0)</f>
        <v>20</v>
      </c>
      <c r="BC61" s="57" t="s">
        <v>119</v>
      </c>
      <c r="BD61" s="58">
        <f>IFERROR(VLOOKUP(BC61,'Начисление очков NEW'!$V$4:$W$69,2,FALSE),0)</f>
        <v>0</v>
      </c>
      <c r="BE61" s="6" t="s">
        <v>119</v>
      </c>
      <c r="BF61" s="59">
        <f>IFERROR(VLOOKUP(BE61,'Начисление очков NEW'!$G$4:$H$69,2,FALSE),0)</f>
        <v>0</v>
      </c>
      <c r="BG61" s="6" t="s">
        <v>119</v>
      </c>
      <c r="BH61" s="59">
        <f>IFERROR(VLOOKUP(BG61,'Начисление очков NEW'!$V$4:$W$69,2,FALSE),0)</f>
        <v>0</v>
      </c>
      <c r="BI61" s="57" t="s">
        <v>119</v>
      </c>
      <c r="BJ61" s="58">
        <f>IFERROR(VLOOKUP(BI61,'Начисление очков NEW'!$V$4:$W$69,2,FALSE),0)</f>
        <v>0</v>
      </c>
      <c r="BK61" s="45">
        <v>52</v>
      </c>
      <c r="BL61" s="45">
        <v>1</v>
      </c>
      <c r="BM61" s="45">
        <v>3.5</v>
      </c>
      <c r="BN61" s="74">
        <v>0</v>
      </c>
      <c r="BO61" s="76">
        <v>151</v>
      </c>
      <c r="BP61" s="76">
        <v>21</v>
      </c>
      <c r="BQ61" s="96">
        <v>7</v>
      </c>
      <c r="BR61" s="97">
        <v>21.571428571428573</v>
      </c>
      <c r="BS61" s="76">
        <v>151</v>
      </c>
      <c r="BT61" s="50">
        <v>20</v>
      </c>
      <c r="BU61" s="50">
        <f>VLOOKUP(BT61,'Начисление очков NEW'!$V$4:$W$68,2,FALSE)</f>
        <v>6</v>
      </c>
    </row>
    <row r="62" spans="2:76" ht="15" customHeight="1" x14ac:dyDescent="0.3">
      <c r="B62" s="89" t="s">
        <v>40</v>
      </c>
      <c r="C62" s="90">
        <f>C61+1</f>
        <v>54</v>
      </c>
      <c r="D62" s="83">
        <f>IF(BK62=0," ",IF(BK62-C62=0," ",BK62-C62))</f>
        <v>-1</v>
      </c>
      <c r="E62" s="103">
        <v>3.5</v>
      </c>
      <c r="F62" s="107">
        <f>E62-BM62</f>
        <v>0</v>
      </c>
      <c r="G62" s="91">
        <f>N62+P62+R62+T62+V62+X62+Z62+AB62+AD62+AF62+AH62+AJ62+AL62+AN62+AP62+AR62+AT62+AV62+AX62+AZ62+BB62+BD62+BF62+BH62+BJ62</f>
        <v>150</v>
      </c>
      <c r="H62" s="84">
        <f>G62-BO62</f>
        <v>0</v>
      </c>
      <c r="I62" s="92">
        <f>ROUNDUP(COUNTIF(M62:BJ62,"&gt; 0")/2,0)</f>
        <v>3</v>
      </c>
      <c r="J62" s="93">
        <f>IF(G62=0, "", G62/I62)</f>
        <v>50</v>
      </c>
      <c r="K62" s="100">
        <f>SUMPRODUCT(LARGE((N62,P62,R62,T62,V62,X62,Z62,AB62,AD62,AF62,AH62,AJ62,AL62,AN62,AP62,AR62,AT62,AV62,AX62,AZ62,BB62,BD62,BF62,BH62,BJ62),{1,2,3,4,5,6,7,8}))</f>
        <v>150</v>
      </c>
      <c r="L62" s="101">
        <f>K62-BS62</f>
        <v>0</v>
      </c>
      <c r="M62" s="57" t="s">
        <v>119</v>
      </c>
      <c r="N62" s="58">
        <f>IFERROR(VLOOKUP(M62,'Начисление очков NEW'!$V$4:$W$69,2,FALSE),0)</f>
        <v>0</v>
      </c>
      <c r="O62" s="48" t="s">
        <v>119</v>
      </c>
      <c r="P62" s="48">
        <f>IFERROR(VLOOKUP(O62,'Начисление очков NEW'!$G$4:$H$69,2,FALSE),0)</f>
        <v>0</v>
      </c>
      <c r="Q62" s="57" t="s">
        <v>119</v>
      </c>
      <c r="R62" s="58">
        <f>IFERROR(VLOOKUP(Q62,'Начисление очков NEW'!$AF$4:$AG$69,2,FALSE),0)</f>
        <v>0</v>
      </c>
      <c r="S62" s="6" t="s">
        <v>119</v>
      </c>
      <c r="T62" s="59">
        <f>IFERROR(VLOOKUP(S62,'Начисление очков NEW'!$L$4:$M$69,2,FALSE),0)</f>
        <v>0</v>
      </c>
      <c r="U62" s="57" t="s">
        <v>119</v>
      </c>
      <c r="V62" s="58">
        <f>IFERROR(VLOOKUP(U62,'Начисление очков NEW'!$AF$4:$AG$69,2,FALSE),0)</f>
        <v>0</v>
      </c>
      <c r="W62" s="6">
        <v>12</v>
      </c>
      <c r="X62" s="59">
        <f>IFERROR(VLOOKUP(W62,'Начисление очков NEW'!$B$4:$C$69,2,FALSE),0)</f>
        <v>110</v>
      </c>
      <c r="Y62" s="6" t="s">
        <v>119</v>
      </c>
      <c r="Z62" s="59">
        <f>IFERROR(VLOOKUP(Y62,'Начисление очков NEW'!$V$4:$W$69,2,FALSE),0)</f>
        <v>0</v>
      </c>
      <c r="AA62" s="57" t="s">
        <v>119</v>
      </c>
      <c r="AB62" s="58">
        <f>IFERROR(VLOOKUP(AA62,'Начисление очков NEW'!$G$4:$H$69,2,FALSE),0)</f>
        <v>0</v>
      </c>
      <c r="AC62" s="6" t="s">
        <v>119</v>
      </c>
      <c r="AD62" s="59">
        <f>IFERROR(VLOOKUP(AC62,'Начисление очков NEW'!$V$4:$W$69,2,FALSE),0)</f>
        <v>0</v>
      </c>
      <c r="AE62" s="57" t="s">
        <v>119</v>
      </c>
      <c r="AF62" s="58">
        <f>IFERROR(VLOOKUP(AE62,'Начисление очков NEW'!$B$4:$C$69,2,FALSE),0)</f>
        <v>0</v>
      </c>
      <c r="AG62" s="57">
        <v>18</v>
      </c>
      <c r="AH62" s="58">
        <f>IFERROR(VLOOKUP(AG62,'Начисление очков NEW'!$V$4:$W$69,2,FALSE),0)</f>
        <v>8</v>
      </c>
      <c r="AI62" s="57" t="s">
        <v>119</v>
      </c>
      <c r="AJ62" s="58">
        <f>IFERROR(VLOOKUP(AI62,'Начисление очков NEW'!$AF$4:$AG$69,2,FALSE),0)</f>
        <v>0</v>
      </c>
      <c r="AK62" s="6" t="s">
        <v>119</v>
      </c>
      <c r="AL62" s="59">
        <f>IFERROR(VLOOKUP(AK62,'Начисление очков NEW'!$V$4:$W$69,2,FALSE),0)</f>
        <v>0</v>
      </c>
      <c r="AM62" s="57" t="s">
        <v>119</v>
      </c>
      <c r="AN62" s="58">
        <f>IFERROR(VLOOKUP(AM62,'Начисление очков NEW'!$B$4:$C$69,2,FALSE),0)</f>
        <v>0</v>
      </c>
      <c r="AO62" s="6" t="s">
        <v>119</v>
      </c>
      <c r="AP62" s="59">
        <f>IFERROR(VLOOKUP(AO62,'Начисление очков NEW'!$V$4:$W$69,2,FALSE),0)</f>
        <v>0</v>
      </c>
      <c r="AQ62" s="57" t="s">
        <v>119</v>
      </c>
      <c r="AR62" s="58">
        <f>IFERROR(VLOOKUP(AQ62,'Начисление очков NEW'!$G$4:$H$69,2,FALSE),0)</f>
        <v>0</v>
      </c>
      <c r="AS62" s="57" t="s">
        <v>119</v>
      </c>
      <c r="AT62" s="58">
        <f>IFERROR(VLOOKUP(AS62,'Начисление очков NEW'!$AF$4:$AG$69,2,FALSE),0)</f>
        <v>0</v>
      </c>
      <c r="AU62" s="6" t="s">
        <v>119</v>
      </c>
      <c r="AV62" s="59">
        <f>IFERROR(VLOOKUP(AU62,'Начисление очков NEW'!$G$4:$H$69,2,FALSE),0)</f>
        <v>0</v>
      </c>
      <c r="AW62" s="6" t="s">
        <v>119</v>
      </c>
      <c r="AX62" s="59">
        <f>IFERROR(VLOOKUP(AW62,'Начисление очков NEW'!$AF$4:$AG$69,2,FALSE),0)</f>
        <v>0</v>
      </c>
      <c r="AY62" s="57" t="s">
        <v>119</v>
      </c>
      <c r="AZ62" s="58">
        <f>IFERROR(VLOOKUP(AY62,'Начисление очков NEW'!$V$4:$W$69,2,FALSE),0)</f>
        <v>0</v>
      </c>
      <c r="BA62" s="57">
        <v>26</v>
      </c>
      <c r="BB62" s="58">
        <f>IFERROR(VLOOKUP(BA62,'Начисление очков NEW'!$B$4:$C$69,2,FALSE),0)</f>
        <v>32</v>
      </c>
      <c r="BC62" s="57" t="s">
        <v>119</v>
      </c>
      <c r="BD62" s="58">
        <f>IFERROR(VLOOKUP(BC62,'Начисление очков NEW'!$V$4:$W$69,2,FALSE),0)</f>
        <v>0</v>
      </c>
      <c r="BE62" s="6" t="s">
        <v>119</v>
      </c>
      <c r="BF62" s="59">
        <f>IFERROR(VLOOKUP(BE62,'Начисление очков NEW'!$G$4:$H$69,2,FALSE),0)</f>
        <v>0</v>
      </c>
      <c r="BG62" s="6" t="s">
        <v>119</v>
      </c>
      <c r="BH62" s="59">
        <f>IFERROR(VLOOKUP(BG62,'Начисление очков NEW'!$V$4:$W$69,2,FALSE),0)</f>
        <v>0</v>
      </c>
      <c r="BI62" s="57" t="s">
        <v>119</v>
      </c>
      <c r="BJ62" s="58">
        <f>IFERROR(VLOOKUP(BI62,'Начисление очков NEW'!$V$4:$W$69,2,FALSE),0)</f>
        <v>0</v>
      </c>
      <c r="BK62" s="45">
        <v>53</v>
      </c>
      <c r="BL62" s="45">
        <v>-1</v>
      </c>
      <c r="BM62" s="45">
        <v>3.5</v>
      </c>
      <c r="BN62" s="74">
        <v>0</v>
      </c>
      <c r="BO62" s="108">
        <v>150</v>
      </c>
      <c r="BP62" s="108">
        <v>0</v>
      </c>
      <c r="BQ62" s="96">
        <v>3</v>
      </c>
      <c r="BR62" s="97">
        <v>50</v>
      </c>
      <c r="BS62" s="108">
        <v>150</v>
      </c>
      <c r="BT62" s="50"/>
      <c r="BU62" s="50">
        <f>VLOOKUP(BT62,'Начисление очков NEW'!$V$4:$W$68,2,FALSE)</f>
        <v>0</v>
      </c>
    </row>
    <row r="63" spans="2:76" ht="15" customHeight="1" x14ac:dyDescent="0.3">
      <c r="B63" s="89" t="s">
        <v>127</v>
      </c>
      <c r="C63" s="90">
        <f>C62+1</f>
        <v>55</v>
      </c>
      <c r="D63" s="83">
        <f>IF(BK63=0," ",IF(BK63-C63=0," ",BK63-C63))</f>
        <v>-1</v>
      </c>
      <c r="E63" s="103">
        <v>3.5</v>
      </c>
      <c r="F63" s="107">
        <f>E63-BM63</f>
        <v>0</v>
      </c>
      <c r="G63" s="91">
        <f>N63+P63+R63+T63+V63+X63+Z63+AB63+AD63+AF63+AH63+AJ63+AL63+AN63+AP63+AR63+AT63+AV63+AX63+AZ63+BB63+BD63+BF63+BH63+BJ63</f>
        <v>139</v>
      </c>
      <c r="H63" s="84">
        <f>G63-BO63</f>
        <v>11</v>
      </c>
      <c r="I63" s="92">
        <f>ROUNDUP(COUNTIF(M63:BJ63,"&gt; 0")/2,0)</f>
        <v>10</v>
      </c>
      <c r="J63" s="93">
        <f>IF(G63=0, "", G63/I63)</f>
        <v>13.9</v>
      </c>
      <c r="K63" s="100">
        <f>SUMPRODUCT(LARGE((N63,P63,R63,T63,V63,X63,Z63,AB63,AD63,AF63,AH63,AJ63,AL63,AN63,AP63,AR63,AT63,AV63,AX63,AZ63,BB63,BD63,BF63,BH63,BJ63),{1,2,3,4,5,6,7,8}))</f>
        <v>131</v>
      </c>
      <c r="L63" s="101">
        <f>K63-BS63</f>
        <v>7</v>
      </c>
      <c r="M63" s="57">
        <v>16</v>
      </c>
      <c r="N63" s="58">
        <f>IFERROR(VLOOKUP(M63,'Начисление очков NEW'!$V$4:$W$69,2,FALSE),0)</f>
        <v>11</v>
      </c>
      <c r="O63" s="48">
        <v>32</v>
      </c>
      <c r="P63" s="48">
        <f>IFERROR(VLOOKUP(O63,'Начисление очков NEW'!$G$4:$H$69,2,FALSE),0)</f>
        <v>18</v>
      </c>
      <c r="Q63" s="57">
        <v>4</v>
      </c>
      <c r="R63" s="58">
        <f>IFERROR(VLOOKUP(Q63,'Начисление очков NEW'!$AF$4:$AG$69,2,FALSE),0)</f>
        <v>15</v>
      </c>
      <c r="S63" s="6" t="s">
        <v>119</v>
      </c>
      <c r="T63" s="59">
        <f>IFERROR(VLOOKUP(S63,'Начисление очков NEW'!$L$4:$M$69,2,FALSE),0)</f>
        <v>0</v>
      </c>
      <c r="U63" s="57" t="s">
        <v>119</v>
      </c>
      <c r="V63" s="58">
        <f>IFERROR(VLOOKUP(U63,'Начисление очков NEW'!$AF$4:$AG$69,2,FALSE),0)</f>
        <v>0</v>
      </c>
      <c r="W63" s="6" t="s">
        <v>119</v>
      </c>
      <c r="X63" s="59">
        <f>IFERROR(VLOOKUP(W63,'Начисление очков NEW'!$B$4:$C$69,2,FALSE),0)</f>
        <v>0</v>
      </c>
      <c r="Y63" s="6">
        <v>4</v>
      </c>
      <c r="Z63" s="59">
        <f>IFERROR(VLOOKUP(Y63,'Начисление очков NEW'!$V$4:$W$69,2,FALSE),0)</f>
        <v>48</v>
      </c>
      <c r="AA63" s="57" t="s">
        <v>119</v>
      </c>
      <c r="AB63" s="58">
        <f>IFERROR(VLOOKUP(AA63,'Начисление очков NEW'!$G$4:$H$69,2,FALSE),0)</f>
        <v>0</v>
      </c>
      <c r="AC63" s="6">
        <v>16</v>
      </c>
      <c r="AD63" s="59">
        <f>IFERROR(VLOOKUP(AC63,'Начисление очков NEW'!$V$4:$W$69,2,FALSE),0)</f>
        <v>11</v>
      </c>
      <c r="AE63" s="57" t="s">
        <v>119</v>
      </c>
      <c r="AF63" s="58">
        <f>IFERROR(VLOOKUP(AE63,'Начисление очков NEW'!$B$4:$C$69,2,FALSE),0)</f>
        <v>0</v>
      </c>
      <c r="AG63" s="57">
        <v>21</v>
      </c>
      <c r="AH63" s="58">
        <f>IFERROR(VLOOKUP(AG63,'Начисление очков NEW'!$V$4:$W$69,2,FALSE),0)</f>
        <v>4</v>
      </c>
      <c r="AI63" s="57" t="s">
        <v>119</v>
      </c>
      <c r="AJ63" s="58">
        <f>IFERROR(VLOOKUP(AI63,'Начисление очков NEW'!$AF$4:$AG$69,2,FALSE),0)</f>
        <v>0</v>
      </c>
      <c r="AK63" s="6">
        <v>24</v>
      </c>
      <c r="AL63" s="59">
        <f>IFERROR(VLOOKUP(AK63,'Начисление очков NEW'!$V$4:$W$69,2,FALSE),0)</f>
        <v>4</v>
      </c>
      <c r="AM63" s="57" t="s">
        <v>119</v>
      </c>
      <c r="AN63" s="58">
        <f>IFERROR(VLOOKUP(AM63,'Начисление очков NEW'!$B$4:$C$69,2,FALSE),0)</f>
        <v>0</v>
      </c>
      <c r="AO63" s="6" t="s">
        <v>119</v>
      </c>
      <c r="AP63" s="59">
        <f>IFERROR(VLOOKUP(AO63,'Начисление очков NEW'!$V$4:$W$69,2,FALSE),0)</f>
        <v>0</v>
      </c>
      <c r="AQ63" s="57" t="s">
        <v>119</v>
      </c>
      <c r="AR63" s="58">
        <f>IFERROR(VLOOKUP(AQ63,'Начисление очков NEW'!$G$4:$H$69,2,FALSE),0)</f>
        <v>0</v>
      </c>
      <c r="AS63" s="57">
        <v>16</v>
      </c>
      <c r="AT63" s="58">
        <f>IFERROR(VLOOKUP(AS63,'Начисление очков NEW'!$AF$4:$AG$69,2,FALSE),0)</f>
        <v>7</v>
      </c>
      <c r="AU63" s="6" t="s">
        <v>119</v>
      </c>
      <c r="AV63" s="59">
        <f>IFERROR(VLOOKUP(AU63,'Начисление очков NEW'!$G$4:$H$69,2,FALSE),0)</f>
        <v>0</v>
      </c>
      <c r="AW63" s="6">
        <v>4</v>
      </c>
      <c r="AX63" s="59">
        <f>IFERROR(VLOOKUP(AW63,'Начисление очков NEW'!$AF$4:$AG$69,2,FALSE),0)</f>
        <v>15</v>
      </c>
      <c r="AY63" s="57" t="s">
        <v>119</v>
      </c>
      <c r="AZ63" s="58">
        <f>IFERROR(VLOOKUP(AY63,'Начисление очков NEW'!$V$4:$W$69,2,FALSE),0)</f>
        <v>0</v>
      </c>
      <c r="BA63" s="57" t="s">
        <v>119</v>
      </c>
      <c r="BB63" s="58">
        <f>IFERROR(VLOOKUP(BA63,'Начисление очков NEW'!$B$4:$C$69,2,FALSE),0)</f>
        <v>0</v>
      </c>
      <c r="BC63" s="57" t="s">
        <v>119</v>
      </c>
      <c r="BD63" s="58">
        <f>IFERROR(VLOOKUP(BC63,'Начисление очков NEW'!$V$4:$W$69,2,FALSE),0)</f>
        <v>0</v>
      </c>
      <c r="BE63" s="6" t="s">
        <v>119</v>
      </c>
      <c r="BF63" s="59">
        <f>IFERROR(VLOOKUP(BE63,'Начисление очков NEW'!$G$4:$H$69,2,FALSE),0)</f>
        <v>0</v>
      </c>
      <c r="BG63" s="6">
        <v>20</v>
      </c>
      <c r="BH63" s="59">
        <f>IFERROR(VLOOKUP(BG63,'Начисление очков NEW'!$V$4:$W$69,2,FALSE),0)</f>
        <v>6</v>
      </c>
      <c r="BI63" s="57" t="s">
        <v>119</v>
      </c>
      <c r="BJ63" s="58">
        <f>IFERROR(VLOOKUP(BI63,'Начисление очков NEW'!$V$4:$W$69,2,FALSE),0)</f>
        <v>0</v>
      </c>
      <c r="BK63" s="45">
        <v>54</v>
      </c>
      <c r="BL63" s="45">
        <v>8</v>
      </c>
      <c r="BM63" s="45">
        <v>3.5</v>
      </c>
      <c r="BN63" s="74">
        <v>0</v>
      </c>
      <c r="BO63" s="76">
        <v>128</v>
      </c>
      <c r="BP63" s="76">
        <v>18</v>
      </c>
      <c r="BQ63" s="96">
        <v>9</v>
      </c>
      <c r="BR63" s="97">
        <v>14.222222222222221</v>
      </c>
      <c r="BS63" s="76">
        <v>124</v>
      </c>
      <c r="BT63" s="50"/>
      <c r="BU63" s="50">
        <f>VLOOKUP(BT63,'Начисление очков NEW'!$V$4:$W$68,2,FALSE)</f>
        <v>0</v>
      </c>
    </row>
    <row r="64" spans="2:76" ht="15" customHeight="1" x14ac:dyDescent="0.3">
      <c r="B64" s="89" t="s">
        <v>75</v>
      </c>
      <c r="C64" s="90">
        <f>C63+1</f>
        <v>56</v>
      </c>
      <c r="D64" s="83" t="str">
        <f>IF(BK64=0," ",IF(BK64-C64=0," ",BK64-C64))</f>
        <v xml:space="preserve"> </v>
      </c>
      <c r="E64" s="103">
        <v>4</v>
      </c>
      <c r="F64" s="107">
        <f>E64-BM64</f>
        <v>0</v>
      </c>
      <c r="G64" s="91">
        <f>N64+P64+R64+T64+V64+X64+Z64+AB64+AD64+AF64+AH64+AJ64+AL64+AN64+AP64+AR64+AT64+AV64+AX64+AZ64+BB64+BD64+BF64+BH64+BJ64</f>
        <v>125</v>
      </c>
      <c r="H64" s="84">
        <f>G64-BO64</f>
        <v>0</v>
      </c>
      <c r="I64" s="92">
        <f>ROUNDUP(COUNTIF(M64:BJ64,"&gt; 0")/2,0)</f>
        <v>1</v>
      </c>
      <c r="J64" s="93">
        <f>IF(G64=0, "", G64/I64)</f>
        <v>125</v>
      </c>
      <c r="K64" s="100">
        <f>SUMPRODUCT(LARGE((N64,P64,R64,T64,V64,X64,Z64,AB64,AD64,AF64,AH64,AJ64,AL64,AN64,AP64,AR64,AT64,AV64,AX64,AZ64,BB64,BD64,BF64,BH64,BJ64),{1,2,3,4,5,6,7,8}))</f>
        <v>125</v>
      </c>
      <c r="L64" s="101">
        <f>K64-BS64</f>
        <v>0</v>
      </c>
      <c r="M64" s="57" t="s">
        <v>119</v>
      </c>
      <c r="N64" s="58">
        <f>IFERROR(VLOOKUP(M64,'Начисление очков NEW'!$V$4:$W$69,2,FALSE),0)</f>
        <v>0</v>
      </c>
      <c r="O64" s="48" t="s">
        <v>119</v>
      </c>
      <c r="P64" s="48">
        <f>IFERROR(VLOOKUP(O64,'Начисление очков NEW'!$G$4:$H$69,2,FALSE),0)</f>
        <v>0</v>
      </c>
      <c r="Q64" s="57" t="s">
        <v>119</v>
      </c>
      <c r="R64" s="58">
        <f>IFERROR(VLOOKUP(Q64,'Начисление очков NEW'!$AF$4:$AG$69,2,FALSE),0)</f>
        <v>0</v>
      </c>
      <c r="S64" s="6" t="s">
        <v>119</v>
      </c>
      <c r="T64" s="59">
        <f>IFERROR(VLOOKUP(S64,'Начисление очков NEW'!$L$4:$M$69,2,FALSE),0)</f>
        <v>0</v>
      </c>
      <c r="U64" s="57" t="s">
        <v>119</v>
      </c>
      <c r="V64" s="58">
        <f>IFERROR(VLOOKUP(U64,'Начисление очков NEW'!$AF$4:$AG$69,2,FALSE),0)</f>
        <v>0</v>
      </c>
      <c r="W64" s="6" t="s">
        <v>119</v>
      </c>
      <c r="X64" s="59">
        <f>IFERROR(VLOOKUP(W64,'Начисление очков NEW'!$B$4:$C$69,2,FALSE),0)</f>
        <v>0</v>
      </c>
      <c r="Y64" s="6" t="s">
        <v>119</v>
      </c>
      <c r="Z64" s="59">
        <f>IFERROR(VLOOKUP(Y64,'Начисление очков NEW'!$V$4:$W$69,2,FALSE),0)</f>
        <v>0</v>
      </c>
      <c r="AA64" s="57" t="s">
        <v>119</v>
      </c>
      <c r="AB64" s="58">
        <f>IFERROR(VLOOKUP(AA64,'Начисление очков NEW'!$G$4:$H$69,2,FALSE),0)</f>
        <v>0</v>
      </c>
      <c r="AC64" s="6" t="s">
        <v>119</v>
      </c>
      <c r="AD64" s="59">
        <f>IFERROR(VLOOKUP(AC64,'Начисление очков NEW'!$V$4:$W$69,2,FALSE),0)</f>
        <v>0</v>
      </c>
      <c r="AE64" s="57" t="s">
        <v>119</v>
      </c>
      <c r="AF64" s="58">
        <f>IFERROR(VLOOKUP(AE64,'Начисление очков NEW'!$B$4:$C$69,2,FALSE),0)</f>
        <v>0</v>
      </c>
      <c r="AG64" s="57" t="s">
        <v>119</v>
      </c>
      <c r="AH64" s="58">
        <f>IFERROR(VLOOKUP(AG64,'Начисление очков NEW'!$V$4:$W$69,2,FALSE),0)</f>
        <v>0</v>
      </c>
      <c r="AI64" s="57" t="s">
        <v>119</v>
      </c>
      <c r="AJ64" s="58">
        <f>IFERROR(VLOOKUP(AI64,'Начисление очков NEW'!$AF$4:$AG$69,2,FALSE),0)</f>
        <v>0</v>
      </c>
      <c r="AK64" s="6" t="s">
        <v>119</v>
      </c>
      <c r="AL64" s="59">
        <f>IFERROR(VLOOKUP(AK64,'Начисление очков NEW'!$V$4:$W$69,2,FALSE),0)</f>
        <v>0</v>
      </c>
      <c r="AM64" s="57" t="s">
        <v>119</v>
      </c>
      <c r="AN64" s="58">
        <f>IFERROR(VLOOKUP(AM64,'Начисление очков NEW'!$B$4:$C$69,2,FALSE),0)</f>
        <v>0</v>
      </c>
      <c r="AO64" s="6" t="s">
        <v>119</v>
      </c>
      <c r="AP64" s="59">
        <f>IFERROR(VLOOKUP(AO64,'Начисление очков NEW'!$V$4:$W$69,2,FALSE),0)</f>
        <v>0</v>
      </c>
      <c r="AQ64" s="57" t="s">
        <v>119</v>
      </c>
      <c r="AR64" s="58">
        <f>IFERROR(VLOOKUP(AQ64,'Начисление очков NEW'!$G$4:$H$69,2,FALSE),0)</f>
        <v>0</v>
      </c>
      <c r="AS64" s="57" t="s">
        <v>119</v>
      </c>
      <c r="AT64" s="58">
        <f>IFERROR(VLOOKUP(AS64,'Начисление очков NEW'!$AF$4:$AG$69,2,FALSE),0)</f>
        <v>0</v>
      </c>
      <c r="AU64" s="6" t="s">
        <v>119</v>
      </c>
      <c r="AV64" s="59">
        <f>IFERROR(VLOOKUP(AU64,'Начисление очков NEW'!$G$4:$H$69,2,FALSE),0)</f>
        <v>0</v>
      </c>
      <c r="AW64" s="6" t="s">
        <v>119</v>
      </c>
      <c r="AX64" s="59">
        <f>IFERROR(VLOOKUP(AW64,'Начисление очков NEW'!$AF$4:$AG$69,2,FALSE),0)</f>
        <v>0</v>
      </c>
      <c r="AY64" s="57" t="s">
        <v>119</v>
      </c>
      <c r="AZ64" s="58">
        <f>IFERROR(VLOOKUP(AY64,'Начисление очков NEW'!$V$4:$W$69,2,FALSE),0)</f>
        <v>0</v>
      </c>
      <c r="BA64" s="57">
        <v>10</v>
      </c>
      <c r="BB64" s="58">
        <f>IFERROR(VLOOKUP(BA64,'Начисление очков NEW'!$B$4:$C$69,2,FALSE),0)</f>
        <v>125</v>
      </c>
      <c r="BC64" s="57" t="s">
        <v>119</v>
      </c>
      <c r="BD64" s="58">
        <f>IFERROR(VLOOKUP(BC64,'Начисление очков NEW'!$V$4:$W$69,2,FALSE),0)</f>
        <v>0</v>
      </c>
      <c r="BE64" s="6" t="s">
        <v>119</v>
      </c>
      <c r="BF64" s="59">
        <f>IFERROR(VLOOKUP(BE64,'Начисление очков NEW'!$G$4:$H$69,2,FALSE),0)</f>
        <v>0</v>
      </c>
      <c r="BG64" s="6" t="s">
        <v>119</v>
      </c>
      <c r="BH64" s="59">
        <f>IFERROR(VLOOKUP(BG64,'Начисление очков NEW'!$V$4:$W$69,2,FALSE),0)</f>
        <v>0</v>
      </c>
      <c r="BI64" s="57" t="s">
        <v>119</v>
      </c>
      <c r="BJ64" s="58">
        <f>IFERROR(VLOOKUP(BI64,'Начисление очков NEW'!$V$4:$W$69,2,FALSE),0)</f>
        <v>0</v>
      </c>
      <c r="BK64" s="45">
        <v>56</v>
      </c>
      <c r="BL64" s="45">
        <v>-1</v>
      </c>
      <c r="BM64" s="45">
        <v>4</v>
      </c>
      <c r="BN64" s="74">
        <v>0</v>
      </c>
      <c r="BO64" s="75">
        <v>125</v>
      </c>
      <c r="BP64" s="75">
        <v>0</v>
      </c>
      <c r="BQ64" s="96">
        <v>1</v>
      </c>
      <c r="BR64" s="97">
        <v>125</v>
      </c>
      <c r="BS64" s="75">
        <v>125</v>
      </c>
      <c r="BT64" s="50"/>
      <c r="BU64" s="50">
        <f>VLOOKUP(BT64,'Начисление очков NEW'!$V$4:$W$68,2,FALSE)</f>
        <v>0</v>
      </c>
      <c r="BV64" s="2"/>
      <c r="BW64" s="2"/>
      <c r="BX64" s="2"/>
    </row>
    <row r="65" spans="2:73" ht="15" customHeight="1" x14ac:dyDescent="0.3">
      <c r="B65" s="89" t="s">
        <v>54</v>
      </c>
      <c r="C65" s="90">
        <f>C64+1</f>
        <v>57</v>
      </c>
      <c r="D65" s="83" t="str">
        <f>IF(BK65=0," ",IF(BK65-C65=0," ",BK65-C65))</f>
        <v xml:space="preserve"> </v>
      </c>
      <c r="E65" s="103">
        <v>3</v>
      </c>
      <c r="F65" s="107">
        <f>E65-BM65</f>
        <v>0</v>
      </c>
      <c r="G65" s="91">
        <f>N65+P65+R65+T65+V65+X65+Z65+AB65+AD65+AF65+AH65+AJ65+AL65+AN65+AP65+AR65+AT65+AV65+AX65+AZ65+BB65+BD65+BF65+BH65+BJ65</f>
        <v>125</v>
      </c>
      <c r="H65" s="84">
        <f>G65-BO65</f>
        <v>0</v>
      </c>
      <c r="I65" s="92">
        <f>ROUNDUP(COUNTIF(M65:BJ65,"&gt; 0")/2,0)</f>
        <v>5</v>
      </c>
      <c r="J65" s="93">
        <f>IF(G65=0, "", G65/I65)</f>
        <v>25</v>
      </c>
      <c r="K65" s="100">
        <f>SUMPRODUCT(LARGE((N65,P65,R65,T65,V65,X65,Z65,AB65,AD65,AF65,AH65,AJ65,AL65,AN65,AP65,AR65,AT65,AV65,AX65,AZ65,BB65,BD65,BF65,BH65,BJ65),{1,2,3,4,5,6,7,8}))</f>
        <v>125</v>
      </c>
      <c r="L65" s="101">
        <f>K65-BS65</f>
        <v>0</v>
      </c>
      <c r="M65" s="57" t="s">
        <v>119</v>
      </c>
      <c r="N65" s="58">
        <f>IFERROR(VLOOKUP(M65,'Начисление очков NEW'!$V$4:$W$69,2,FALSE),0)</f>
        <v>0</v>
      </c>
      <c r="O65" s="48">
        <v>24</v>
      </c>
      <c r="P65" s="48">
        <f>IFERROR(VLOOKUP(O65,'Начисление очков NEW'!$G$4:$H$69,2,FALSE),0)</f>
        <v>21</v>
      </c>
      <c r="Q65" s="57" t="s">
        <v>119</v>
      </c>
      <c r="R65" s="58">
        <f>IFERROR(VLOOKUP(Q65,'Начисление очков NEW'!$AF$4:$AG$69,2,FALSE),0)</f>
        <v>0</v>
      </c>
      <c r="S65" s="6" t="s">
        <v>119</v>
      </c>
      <c r="T65" s="59">
        <f>IFERROR(VLOOKUP(S65,'Начисление очков NEW'!$L$4:$M$69,2,FALSE),0)</f>
        <v>0</v>
      </c>
      <c r="U65" s="57" t="s">
        <v>119</v>
      </c>
      <c r="V65" s="58">
        <f>IFERROR(VLOOKUP(U65,'Начисление очков NEW'!$AF$4:$AG$69,2,FALSE),0)</f>
        <v>0</v>
      </c>
      <c r="W65" s="6" t="s">
        <v>119</v>
      </c>
      <c r="X65" s="59">
        <f>IFERROR(VLOOKUP(W65,'Начисление очков NEW'!$B$4:$C$69,2,FALSE),0)</f>
        <v>0</v>
      </c>
      <c r="Y65" s="6" t="s">
        <v>119</v>
      </c>
      <c r="Z65" s="59">
        <f>IFERROR(VLOOKUP(Y65,'Начисление очков NEW'!$V$4:$W$69,2,FALSE),0)</f>
        <v>0</v>
      </c>
      <c r="AA65" s="57" t="s">
        <v>119</v>
      </c>
      <c r="AB65" s="58">
        <f>IFERROR(VLOOKUP(AA65,'Начисление очков NEW'!$G$4:$H$69,2,FALSE),0)</f>
        <v>0</v>
      </c>
      <c r="AC65" s="6" t="s">
        <v>119</v>
      </c>
      <c r="AD65" s="59">
        <f>IFERROR(VLOOKUP(AC65,'Начисление очков NEW'!$V$4:$W$69,2,FALSE),0)</f>
        <v>0</v>
      </c>
      <c r="AE65" s="57" t="s">
        <v>119</v>
      </c>
      <c r="AF65" s="58">
        <f>IFERROR(VLOOKUP(AE65,'Начисление очков NEW'!$B$4:$C$69,2,FALSE),0)</f>
        <v>0</v>
      </c>
      <c r="AG65" s="57">
        <v>4</v>
      </c>
      <c r="AH65" s="58">
        <f>IFERROR(VLOOKUP(AG65,'Начисление очков NEW'!$V$4:$W$69,2,FALSE),0)</f>
        <v>48</v>
      </c>
      <c r="AI65" s="57" t="s">
        <v>119</v>
      </c>
      <c r="AJ65" s="58">
        <f>IFERROR(VLOOKUP(AI65,'Начисление очков NEW'!$AF$4:$AG$69,2,FALSE),0)</f>
        <v>0</v>
      </c>
      <c r="AK65" s="6" t="s">
        <v>119</v>
      </c>
      <c r="AL65" s="59">
        <f>IFERROR(VLOOKUP(AK65,'Начисление очков NEW'!$V$4:$W$69,2,FALSE),0)</f>
        <v>0</v>
      </c>
      <c r="AM65" s="57" t="s">
        <v>119</v>
      </c>
      <c r="AN65" s="58">
        <f>IFERROR(VLOOKUP(AM65,'Начисление очков NEW'!$B$4:$C$69,2,FALSE),0)</f>
        <v>0</v>
      </c>
      <c r="AO65" s="6" t="s">
        <v>119</v>
      </c>
      <c r="AP65" s="59">
        <f>IFERROR(VLOOKUP(AO65,'Начисление очков NEW'!$V$4:$W$69,2,FALSE),0)</f>
        <v>0</v>
      </c>
      <c r="AQ65" s="57" t="s">
        <v>119</v>
      </c>
      <c r="AR65" s="58">
        <f>IFERROR(VLOOKUP(AQ65,'Начисление очков NEW'!$G$4:$H$69,2,FALSE),0)</f>
        <v>0</v>
      </c>
      <c r="AS65" s="57" t="s">
        <v>119</v>
      </c>
      <c r="AT65" s="58">
        <f>IFERROR(VLOOKUP(AS65,'Начисление очков NEW'!$AF$4:$AG$69,2,FALSE),0)</f>
        <v>0</v>
      </c>
      <c r="AU65" s="6" t="s">
        <v>119</v>
      </c>
      <c r="AV65" s="59">
        <f>IFERROR(VLOOKUP(AU65,'Начисление очков NEW'!$G$4:$H$69,2,FALSE),0)</f>
        <v>0</v>
      </c>
      <c r="AW65" s="6" t="s">
        <v>119</v>
      </c>
      <c r="AX65" s="59">
        <f>IFERROR(VLOOKUP(AW65,'Начисление очков NEW'!$AF$4:$AG$69,2,FALSE),0)</f>
        <v>0</v>
      </c>
      <c r="AY65" s="57">
        <v>16</v>
      </c>
      <c r="AZ65" s="58">
        <f>IFERROR(VLOOKUP(AY65,'Начисление очков NEW'!$V$4:$W$69,2,FALSE),0)</f>
        <v>11</v>
      </c>
      <c r="BA65" s="57">
        <v>24</v>
      </c>
      <c r="BB65" s="58">
        <f>IFERROR(VLOOKUP(BA65,'Начисление очков NEW'!$B$4:$C$69,2,FALSE),0)</f>
        <v>34</v>
      </c>
      <c r="BC65" s="57" t="s">
        <v>119</v>
      </c>
      <c r="BD65" s="58">
        <f>IFERROR(VLOOKUP(BC65,'Начисление очков NEW'!$V$4:$W$69,2,FALSE),0)</f>
        <v>0</v>
      </c>
      <c r="BE65" s="6" t="s">
        <v>119</v>
      </c>
      <c r="BF65" s="59">
        <f>IFERROR(VLOOKUP(BE65,'Начисление очков NEW'!$G$4:$H$69,2,FALSE),0)</f>
        <v>0</v>
      </c>
      <c r="BG65" s="6" t="s">
        <v>119</v>
      </c>
      <c r="BH65" s="59">
        <f>IFERROR(VLOOKUP(BG65,'Начисление очков NEW'!$V$4:$W$69,2,FALSE),0)</f>
        <v>0</v>
      </c>
      <c r="BI65" s="57">
        <v>16</v>
      </c>
      <c r="BJ65" s="58">
        <f>IFERROR(VLOOKUP(BI65,'Начисление очков NEW'!$V$4:$W$69,2,FALSE),0)</f>
        <v>11</v>
      </c>
      <c r="BK65" s="45">
        <v>57</v>
      </c>
      <c r="BL65" s="45">
        <v>-1</v>
      </c>
      <c r="BM65" s="45">
        <v>3</v>
      </c>
      <c r="BN65" s="74">
        <v>0</v>
      </c>
      <c r="BO65" s="76">
        <v>125</v>
      </c>
      <c r="BP65" s="76">
        <v>0</v>
      </c>
      <c r="BQ65" s="96">
        <v>5</v>
      </c>
      <c r="BR65" s="97">
        <v>25</v>
      </c>
      <c r="BS65" s="76">
        <v>125</v>
      </c>
      <c r="BT65" s="50"/>
      <c r="BU65" s="50">
        <f>VLOOKUP(BT65,'Начисление очков NEW'!$V$4:$W$68,2,FALSE)</f>
        <v>0</v>
      </c>
    </row>
    <row r="66" spans="2:73" ht="15" customHeight="1" x14ac:dyDescent="0.3">
      <c r="B66" s="89" t="s">
        <v>29</v>
      </c>
      <c r="C66" s="90">
        <f>C65+1</f>
        <v>58</v>
      </c>
      <c r="D66" s="83">
        <f>IF(BK66=0," ",IF(BK66-C66=0," ",BK66-C66))</f>
        <v>24</v>
      </c>
      <c r="E66" s="103">
        <v>4</v>
      </c>
      <c r="F66" s="107">
        <f>E66-BM66</f>
        <v>0</v>
      </c>
      <c r="G66" s="91">
        <f>N66+P66+R66+T66+V66+X66+Z66+AB66+AD66+AF66+AH66+AJ66+AL66+AN66+AP66+AR66+AT66+AV66+AX66+AZ66+BB66+BD66+BF66+BH66+BJ66</f>
        <v>120</v>
      </c>
      <c r="H66" s="84">
        <f>G66-BO66</f>
        <v>55</v>
      </c>
      <c r="I66" s="92">
        <f>ROUNDUP(COUNTIF(M66:BJ66,"&gt; 0")/2,0)</f>
        <v>2</v>
      </c>
      <c r="J66" s="93">
        <f>IF(G66=0, "", G66/I66)</f>
        <v>60</v>
      </c>
      <c r="K66" s="100">
        <f>SUMPRODUCT(LARGE((N66,P66,R66,T66,V66,X66,Z66,AB66,AD66,AF66,AH66,AJ66,AL66,AN66,AP66,AR66,AT66,AV66,AX66,AZ66,BB66,BD66,BF66,BH66,BJ66),{1,2,3,4,5,6,7,8}))</f>
        <v>120</v>
      </c>
      <c r="L66" s="101">
        <f>K66-BS66</f>
        <v>55</v>
      </c>
      <c r="M66" s="57">
        <v>3</v>
      </c>
      <c r="N66" s="58">
        <f>IFERROR(VLOOKUP(M66,'Начисление очков NEW'!$V$4:$W$69,2,FALSE),0)</f>
        <v>55</v>
      </c>
      <c r="O66" s="48" t="s">
        <v>119</v>
      </c>
      <c r="P66" s="48">
        <f>IFERROR(VLOOKUP(O66,'Начисление очков NEW'!$G$4:$H$69,2,FALSE),0)</f>
        <v>0</v>
      </c>
      <c r="Q66" s="57" t="s">
        <v>119</v>
      </c>
      <c r="R66" s="58">
        <f>IFERROR(VLOOKUP(Q66,'Начисление очков NEW'!$AF$4:$AG$69,2,FALSE),0)</f>
        <v>0</v>
      </c>
      <c r="S66" s="6" t="s">
        <v>119</v>
      </c>
      <c r="T66" s="59">
        <f>IFERROR(VLOOKUP(S66,'Начисление очков NEW'!$L$4:$M$69,2,FALSE),0)</f>
        <v>0</v>
      </c>
      <c r="U66" s="57" t="s">
        <v>119</v>
      </c>
      <c r="V66" s="58">
        <f>IFERROR(VLOOKUP(U66,'Начисление очков NEW'!$AF$4:$AG$69,2,FALSE),0)</f>
        <v>0</v>
      </c>
      <c r="W66" s="6" t="s">
        <v>119</v>
      </c>
      <c r="X66" s="59">
        <f>IFERROR(VLOOKUP(W66,'Начисление очков NEW'!$B$4:$C$69,2,FALSE),0)</f>
        <v>0</v>
      </c>
      <c r="Y66" s="6" t="s">
        <v>119</v>
      </c>
      <c r="Z66" s="59">
        <f>IFERROR(VLOOKUP(Y66,'Начисление очков NEW'!$V$4:$W$69,2,FALSE),0)</f>
        <v>0</v>
      </c>
      <c r="AA66" s="57" t="s">
        <v>119</v>
      </c>
      <c r="AB66" s="58">
        <f>IFERROR(VLOOKUP(AA66,'Начисление очков NEW'!$G$4:$H$69,2,FALSE),0)</f>
        <v>0</v>
      </c>
      <c r="AC66" s="6" t="s">
        <v>119</v>
      </c>
      <c r="AD66" s="59">
        <f>IFERROR(VLOOKUP(AC66,'Начисление очков NEW'!$V$4:$W$69,2,FALSE),0)</f>
        <v>0</v>
      </c>
      <c r="AE66" s="57" t="s">
        <v>119</v>
      </c>
      <c r="AF66" s="58">
        <f>IFERROR(VLOOKUP(AE66,'Начисление очков NEW'!$B$4:$C$69,2,FALSE),0)</f>
        <v>0</v>
      </c>
      <c r="AG66" s="57" t="s">
        <v>119</v>
      </c>
      <c r="AH66" s="58">
        <f>IFERROR(VLOOKUP(AG66,'Начисление очков NEW'!$V$4:$W$69,2,FALSE),0)</f>
        <v>0</v>
      </c>
      <c r="AI66" s="57" t="s">
        <v>119</v>
      </c>
      <c r="AJ66" s="58">
        <f>IFERROR(VLOOKUP(AI66,'Начисление очков NEW'!$AF$4:$AG$69,2,FALSE),0)</f>
        <v>0</v>
      </c>
      <c r="AK66" s="6" t="s">
        <v>119</v>
      </c>
      <c r="AL66" s="59">
        <f>IFERROR(VLOOKUP(AK66,'Начисление очков NEW'!$V$4:$W$69,2,FALSE),0)</f>
        <v>0</v>
      </c>
      <c r="AM66" s="57">
        <v>18</v>
      </c>
      <c r="AN66" s="58">
        <f>IFERROR(VLOOKUP(AM66,'Начисление очков NEW'!$B$4:$C$69,2,FALSE),0)</f>
        <v>65</v>
      </c>
      <c r="AO66" s="6" t="s">
        <v>119</v>
      </c>
      <c r="AP66" s="59">
        <f>IFERROR(VLOOKUP(AO66,'Начисление очков NEW'!$V$4:$W$69,2,FALSE),0)</f>
        <v>0</v>
      </c>
      <c r="AQ66" s="57" t="s">
        <v>119</v>
      </c>
      <c r="AR66" s="58">
        <f>IFERROR(VLOOKUP(AQ66,'Начисление очков NEW'!$G$4:$H$69,2,FALSE),0)</f>
        <v>0</v>
      </c>
      <c r="AS66" s="57" t="s">
        <v>119</v>
      </c>
      <c r="AT66" s="58">
        <f>IFERROR(VLOOKUP(AS66,'Начисление очков NEW'!$AF$4:$AG$69,2,FALSE),0)</f>
        <v>0</v>
      </c>
      <c r="AU66" s="6" t="s">
        <v>119</v>
      </c>
      <c r="AV66" s="59">
        <f>IFERROR(VLOOKUP(AU66,'Начисление очков NEW'!$G$4:$H$69,2,FALSE),0)</f>
        <v>0</v>
      </c>
      <c r="AW66" s="6" t="s">
        <v>119</v>
      </c>
      <c r="AX66" s="59">
        <f>IFERROR(VLOOKUP(AW66,'Начисление очков NEW'!$AF$4:$AG$69,2,FALSE),0)</f>
        <v>0</v>
      </c>
      <c r="AY66" s="57" t="s">
        <v>119</v>
      </c>
      <c r="AZ66" s="58">
        <f>IFERROR(VLOOKUP(AY66,'Начисление очков NEW'!$V$4:$W$69,2,FALSE),0)</f>
        <v>0</v>
      </c>
      <c r="BA66" s="57" t="s">
        <v>119</v>
      </c>
      <c r="BB66" s="58">
        <f>IFERROR(VLOOKUP(BA66,'Начисление очков NEW'!$B$4:$C$69,2,FALSE),0)</f>
        <v>0</v>
      </c>
      <c r="BC66" s="57" t="s">
        <v>119</v>
      </c>
      <c r="BD66" s="58">
        <f>IFERROR(VLOOKUP(BC66,'Начисление очков NEW'!$V$4:$W$69,2,FALSE),0)</f>
        <v>0</v>
      </c>
      <c r="BE66" s="6" t="s">
        <v>119</v>
      </c>
      <c r="BF66" s="59">
        <f>IFERROR(VLOOKUP(BE66,'Начисление очков NEW'!$G$4:$H$69,2,FALSE),0)</f>
        <v>0</v>
      </c>
      <c r="BG66" s="6" t="s">
        <v>119</v>
      </c>
      <c r="BH66" s="59">
        <f>IFERROR(VLOOKUP(BG66,'Начисление очков NEW'!$V$4:$W$69,2,FALSE),0)</f>
        <v>0</v>
      </c>
      <c r="BI66" s="57" t="s">
        <v>119</v>
      </c>
      <c r="BJ66" s="58">
        <f>IFERROR(VLOOKUP(BI66,'Начисление очков NEW'!$V$4:$W$69,2,FALSE),0)</f>
        <v>0</v>
      </c>
      <c r="BK66" s="45">
        <v>82</v>
      </c>
      <c r="BL66" s="45">
        <v>1</v>
      </c>
      <c r="BM66" s="45">
        <v>4</v>
      </c>
      <c r="BN66" s="74">
        <v>0</v>
      </c>
      <c r="BO66" s="76">
        <v>65</v>
      </c>
      <c r="BP66" s="76">
        <v>0</v>
      </c>
      <c r="BQ66" s="96">
        <v>1</v>
      </c>
      <c r="BR66" s="97">
        <v>65</v>
      </c>
      <c r="BS66" s="76">
        <v>65</v>
      </c>
      <c r="BT66" s="50"/>
      <c r="BU66" s="50">
        <f>VLOOKUP(BT66,'Начисление очков NEW'!$V$4:$W$68,2,FALSE)</f>
        <v>0</v>
      </c>
    </row>
    <row r="67" spans="2:73" ht="15" customHeight="1" x14ac:dyDescent="0.3">
      <c r="B67" s="89" t="s">
        <v>57</v>
      </c>
      <c r="C67" s="90">
        <f>C66+1</f>
        <v>59</v>
      </c>
      <c r="D67" s="83">
        <f>IF(BK67=0," ",IF(BK67-C67=0," ",BK67-C67))</f>
        <v>-1</v>
      </c>
      <c r="E67" s="103">
        <v>3</v>
      </c>
      <c r="F67" s="107">
        <f>E67-BM67</f>
        <v>0</v>
      </c>
      <c r="G67" s="91">
        <f>N67+P67+R67+T67+V67+X67+Z67+AB67+AD67+AF67+AH67+AJ67+AL67+AN67+AP67+AR67+AT67+AV67+AX67+AZ67+BB67+BD67+BF67+BH67+BJ67</f>
        <v>115</v>
      </c>
      <c r="H67" s="84">
        <f>G67-BO67</f>
        <v>0</v>
      </c>
      <c r="I67" s="92">
        <f>ROUNDUP(COUNTIF(M67:BJ67,"&gt; 0")/2,0)</f>
        <v>3</v>
      </c>
      <c r="J67" s="93">
        <f>IF(G67=0, "", G67/I67)</f>
        <v>38.333333333333336</v>
      </c>
      <c r="K67" s="100">
        <f>SUMPRODUCT(LARGE((N67,P67,R67,T67,V67,X67,Z67,AB67,AD67,AF67,AH67,AJ67,AL67,AN67,AP67,AR67,AT67,AV67,AX67,AZ67,BB67,BD67,BF67,BH67,BJ67),{1,2,3,4,5,6,7,8}))</f>
        <v>115</v>
      </c>
      <c r="L67" s="101">
        <f>K67-BS67</f>
        <v>0</v>
      </c>
      <c r="M67" s="57" t="s">
        <v>119</v>
      </c>
      <c r="N67" s="58">
        <f>IFERROR(VLOOKUP(M67,'Начисление очков NEW'!$V$4:$W$69,2,FALSE),0)</f>
        <v>0</v>
      </c>
      <c r="O67" s="48" t="s">
        <v>119</v>
      </c>
      <c r="P67" s="48">
        <f>IFERROR(VLOOKUP(O67,'Начисление очков NEW'!$G$4:$H$69,2,FALSE),0)</f>
        <v>0</v>
      </c>
      <c r="Q67" s="57" t="s">
        <v>119</v>
      </c>
      <c r="R67" s="58">
        <f>IFERROR(VLOOKUP(Q67,'Начисление очков NEW'!$AF$4:$AG$69,2,FALSE),0)</f>
        <v>0</v>
      </c>
      <c r="S67" s="6" t="s">
        <v>119</v>
      </c>
      <c r="T67" s="59">
        <f>IFERROR(VLOOKUP(S67,'Начисление очков NEW'!$L$4:$M$69,2,FALSE),0)</f>
        <v>0</v>
      </c>
      <c r="U67" s="57" t="s">
        <v>119</v>
      </c>
      <c r="V67" s="58">
        <f>IFERROR(VLOOKUP(U67,'Начисление очков NEW'!$AF$4:$AG$69,2,FALSE),0)</f>
        <v>0</v>
      </c>
      <c r="W67" s="6" t="s">
        <v>119</v>
      </c>
      <c r="X67" s="59">
        <f>IFERROR(VLOOKUP(W67,'Начисление очков NEW'!$B$4:$C$69,2,FALSE),0)</f>
        <v>0</v>
      </c>
      <c r="Y67" s="6" t="s">
        <v>119</v>
      </c>
      <c r="Z67" s="59">
        <f>IFERROR(VLOOKUP(Y67,'Начисление очков NEW'!$V$4:$W$69,2,FALSE),0)</f>
        <v>0</v>
      </c>
      <c r="AA67" s="57" t="s">
        <v>119</v>
      </c>
      <c r="AB67" s="58">
        <f>IFERROR(VLOOKUP(AA67,'Начисление очков NEW'!$G$4:$H$69,2,FALSE),0)</f>
        <v>0</v>
      </c>
      <c r="AC67" s="6" t="s">
        <v>119</v>
      </c>
      <c r="AD67" s="59">
        <f>IFERROR(VLOOKUP(AC67,'Начисление очков NEW'!$V$4:$W$69,2,FALSE),0)</f>
        <v>0</v>
      </c>
      <c r="AE67" s="57" t="s">
        <v>119</v>
      </c>
      <c r="AF67" s="58">
        <f>IFERROR(VLOOKUP(AE67,'Начисление очков NEW'!$B$4:$C$69,2,FALSE),0)</f>
        <v>0</v>
      </c>
      <c r="AG67" s="57" t="s">
        <v>119</v>
      </c>
      <c r="AH67" s="58">
        <f>IFERROR(VLOOKUP(AG67,'Начисление очков NEW'!$V$4:$W$69,2,FALSE),0)</f>
        <v>0</v>
      </c>
      <c r="AI67" s="57" t="s">
        <v>119</v>
      </c>
      <c r="AJ67" s="58">
        <f>IFERROR(VLOOKUP(AI67,'Начисление очков NEW'!$AF$4:$AG$69,2,FALSE),0)</f>
        <v>0</v>
      </c>
      <c r="AK67" s="6" t="s">
        <v>119</v>
      </c>
      <c r="AL67" s="59">
        <f>IFERROR(VLOOKUP(AK67,'Начисление очков NEW'!$V$4:$W$69,2,FALSE),0)</f>
        <v>0</v>
      </c>
      <c r="AM67" s="57" t="s">
        <v>119</v>
      </c>
      <c r="AN67" s="58">
        <f>IFERROR(VLOOKUP(AM67,'Начисление очков NEW'!$B$4:$C$69,2,FALSE),0)</f>
        <v>0</v>
      </c>
      <c r="AO67" s="6">
        <v>3</v>
      </c>
      <c r="AP67" s="59">
        <f>IFERROR(VLOOKUP(AO67,'Начисление очков NEW'!$V$4:$W$69,2,FALSE),0)</f>
        <v>55</v>
      </c>
      <c r="AQ67" s="57" t="s">
        <v>119</v>
      </c>
      <c r="AR67" s="58">
        <f>IFERROR(VLOOKUP(AQ67,'Начисление очков NEW'!$G$4:$H$69,2,FALSE),0)</f>
        <v>0</v>
      </c>
      <c r="AS67" s="57" t="s">
        <v>119</v>
      </c>
      <c r="AT67" s="58">
        <f>IFERROR(VLOOKUP(AS67,'Начисление очков NEW'!$AF$4:$AG$69,2,FALSE),0)</f>
        <v>0</v>
      </c>
      <c r="AU67" s="6" t="s">
        <v>119</v>
      </c>
      <c r="AV67" s="59">
        <f>IFERROR(VLOOKUP(AU67,'Начисление очков NEW'!$G$4:$H$69,2,FALSE),0)</f>
        <v>0</v>
      </c>
      <c r="AW67" s="6" t="s">
        <v>119</v>
      </c>
      <c r="AX67" s="59">
        <f>IFERROR(VLOOKUP(AW67,'Начисление очков NEW'!$AF$4:$AG$69,2,FALSE),0)</f>
        <v>0</v>
      </c>
      <c r="AY67" s="57" t="s">
        <v>119</v>
      </c>
      <c r="AZ67" s="58">
        <f>IFERROR(VLOOKUP(AY67,'Начисление очков NEW'!$V$4:$W$69,2,FALSE),0)</f>
        <v>0</v>
      </c>
      <c r="BA67" s="57">
        <v>31</v>
      </c>
      <c r="BB67" s="58">
        <f>IFERROR(VLOOKUP(BA67,'Начисление очков NEW'!$B$4:$C$69,2,FALSE),0)</f>
        <v>30</v>
      </c>
      <c r="BC67" s="57" t="s">
        <v>119</v>
      </c>
      <c r="BD67" s="58">
        <f>IFERROR(VLOOKUP(BC67,'Начисление очков NEW'!$V$4:$W$69,2,FALSE),0)</f>
        <v>0</v>
      </c>
      <c r="BE67" s="6" t="s">
        <v>119</v>
      </c>
      <c r="BF67" s="59">
        <f>IFERROR(VLOOKUP(BE67,'Начисление очков NEW'!$G$4:$H$69,2,FALSE),0)</f>
        <v>0</v>
      </c>
      <c r="BG67" s="6" t="s">
        <v>119</v>
      </c>
      <c r="BH67" s="59">
        <f>IFERROR(VLOOKUP(BG67,'Начисление очков NEW'!$V$4:$W$69,2,FALSE),0)</f>
        <v>0</v>
      </c>
      <c r="BI67" s="57">
        <v>8</v>
      </c>
      <c r="BJ67" s="58">
        <f>IFERROR(VLOOKUP(BI67,'Начисление очков NEW'!$V$4:$W$69,2,FALSE),0)</f>
        <v>30</v>
      </c>
      <c r="BK67" s="45">
        <v>58</v>
      </c>
      <c r="BL67" s="45">
        <v>2</v>
      </c>
      <c r="BM67" s="45">
        <v>3</v>
      </c>
      <c r="BN67" s="74">
        <v>0</v>
      </c>
      <c r="BO67" s="76">
        <v>115</v>
      </c>
      <c r="BP67" s="76">
        <v>0</v>
      </c>
      <c r="BQ67" s="96">
        <v>3</v>
      </c>
      <c r="BR67" s="97">
        <v>38.333333333333336</v>
      </c>
      <c r="BS67" s="76">
        <v>115</v>
      </c>
      <c r="BT67" s="50"/>
      <c r="BU67" s="50">
        <f>VLOOKUP(BT67,'Начисление очков NEW'!$V$4:$W$68,2,FALSE)</f>
        <v>0</v>
      </c>
    </row>
    <row r="68" spans="2:73" ht="15" customHeight="1" x14ac:dyDescent="0.3">
      <c r="B68" s="89" t="s">
        <v>77</v>
      </c>
      <c r="C68" s="90">
        <f>C67+1</f>
        <v>60</v>
      </c>
      <c r="D68" s="83">
        <f>IF(BK68=0," ",IF(BK68-C68=0," ",BK68-C68))</f>
        <v>-5</v>
      </c>
      <c r="E68" s="103">
        <v>3</v>
      </c>
      <c r="F68" s="107">
        <f>E68-BM68</f>
        <v>0</v>
      </c>
      <c r="G68" s="91">
        <f>N68+P68+R68+T68+V68+X68+Z68+AB68+AD68+AF68+AH68+AJ68+AL68+AN68+AP68+AR68+AT68+AV68+AX68+AZ68+BB68+BD68+BF68+BH68+BJ68</f>
        <v>115</v>
      </c>
      <c r="H68" s="84">
        <f>G68-BO68</f>
        <v>-11</v>
      </c>
      <c r="I68" s="92">
        <f>ROUNDUP(COUNTIF(M68:BJ68,"&gt; 0")/2,0)</f>
        <v>7</v>
      </c>
      <c r="J68" s="93">
        <f>IF(G68=0, "", G68/I68)</f>
        <v>16.428571428571427</v>
      </c>
      <c r="K68" s="100">
        <f>SUMPRODUCT(LARGE((N68,P68,R68,T68,V68,X68,Z68,AB68,AD68,AF68,AH68,AJ68,AL68,AN68,AP68,AR68,AT68,AV68,AX68,AZ68,BB68,BD68,BF68,BH68,BJ68),{1,2,3,4,5,6,7,8}))</f>
        <v>115</v>
      </c>
      <c r="L68" s="101">
        <f>K68-BS68</f>
        <v>-11</v>
      </c>
      <c r="M68" s="57" t="s">
        <v>119</v>
      </c>
      <c r="N68" s="58">
        <f>IFERROR(VLOOKUP(M68,'Начисление очков NEW'!$V$4:$W$69,2,FALSE),0)</f>
        <v>0</v>
      </c>
      <c r="O68" s="48" t="s">
        <v>119</v>
      </c>
      <c r="P68" s="48">
        <f>IFERROR(VLOOKUP(O68,'Начисление очков NEW'!$G$4:$H$69,2,FALSE),0)</f>
        <v>0</v>
      </c>
      <c r="Q68" s="57" t="s">
        <v>119</v>
      </c>
      <c r="R68" s="58">
        <f>IFERROR(VLOOKUP(Q68,'Начисление очков NEW'!$AF$4:$AG$69,2,FALSE),0)</f>
        <v>0</v>
      </c>
      <c r="S68" s="6" t="s">
        <v>119</v>
      </c>
      <c r="T68" s="59">
        <f>IFERROR(VLOOKUP(S68,'Начисление очков NEW'!$L$4:$M$69,2,FALSE),0)</f>
        <v>0</v>
      </c>
      <c r="U68" s="57" t="s">
        <v>119</v>
      </c>
      <c r="V68" s="58">
        <f>IFERROR(VLOOKUP(U68,'Начисление очков NEW'!$AF$4:$AG$69,2,FALSE),0)</f>
        <v>0</v>
      </c>
      <c r="W68" s="6" t="s">
        <v>119</v>
      </c>
      <c r="X68" s="59">
        <f>IFERROR(VLOOKUP(W68,'Начисление очков NEW'!$B$4:$C$69,2,FALSE),0)</f>
        <v>0</v>
      </c>
      <c r="Y68" s="6" t="s">
        <v>119</v>
      </c>
      <c r="Z68" s="59">
        <f>IFERROR(VLOOKUP(Y68,'Начисление очков NEW'!$V$4:$W$69,2,FALSE),0)</f>
        <v>0</v>
      </c>
      <c r="AA68" s="57" t="s">
        <v>119</v>
      </c>
      <c r="AB68" s="58">
        <f>IFERROR(VLOOKUP(AA68,'Начисление очков NEW'!$G$4:$H$69,2,FALSE),0)</f>
        <v>0</v>
      </c>
      <c r="AC68" s="6" t="s">
        <v>119</v>
      </c>
      <c r="AD68" s="59">
        <f>IFERROR(VLOOKUP(AC68,'Начисление очков NEW'!$V$4:$W$69,2,FALSE),0)</f>
        <v>0</v>
      </c>
      <c r="AE68" s="57" t="s">
        <v>119</v>
      </c>
      <c r="AF68" s="58">
        <f>IFERROR(VLOOKUP(AE68,'Начисление очков NEW'!$B$4:$C$69,2,FALSE),0)</f>
        <v>0</v>
      </c>
      <c r="AG68" s="57">
        <v>20</v>
      </c>
      <c r="AH68" s="58">
        <f>IFERROR(VLOOKUP(AG68,'Начисление очков NEW'!$V$4:$W$69,2,FALSE),0)</f>
        <v>6</v>
      </c>
      <c r="AI68" s="57" t="s">
        <v>119</v>
      </c>
      <c r="AJ68" s="58">
        <f>IFERROR(VLOOKUP(AI68,'Начисление очков NEW'!$AF$4:$AG$69,2,FALSE),0)</f>
        <v>0</v>
      </c>
      <c r="AK68" s="6" t="s">
        <v>119</v>
      </c>
      <c r="AL68" s="59">
        <f>IFERROR(VLOOKUP(AK68,'Начисление очков NEW'!$V$4:$W$69,2,FALSE),0)</f>
        <v>0</v>
      </c>
      <c r="AM68" s="57" t="s">
        <v>119</v>
      </c>
      <c r="AN68" s="58">
        <f>IFERROR(VLOOKUP(AM68,'Начисление очков NEW'!$B$4:$C$69,2,FALSE),0)</f>
        <v>0</v>
      </c>
      <c r="AO68" s="6">
        <v>18</v>
      </c>
      <c r="AP68" s="59">
        <f>IFERROR(VLOOKUP(AO68,'Начисление очков NEW'!$V$4:$W$69,2,FALSE),0)</f>
        <v>8</v>
      </c>
      <c r="AQ68" s="57" t="s">
        <v>119</v>
      </c>
      <c r="AR68" s="58">
        <f>IFERROR(VLOOKUP(AQ68,'Начисление очков NEW'!$G$4:$H$69,2,FALSE),0)</f>
        <v>0</v>
      </c>
      <c r="AS68" s="57">
        <v>4</v>
      </c>
      <c r="AT68" s="58">
        <f>IFERROR(VLOOKUP(AS68,'Начисление очков NEW'!$AF$4:$AG$69,2,FALSE),0)</f>
        <v>15</v>
      </c>
      <c r="AU68" s="6" t="s">
        <v>119</v>
      </c>
      <c r="AV68" s="59">
        <f>IFERROR(VLOOKUP(AU68,'Начисление очков NEW'!$G$4:$H$69,2,FALSE),0)</f>
        <v>0</v>
      </c>
      <c r="AW68" s="6" t="s">
        <v>119</v>
      </c>
      <c r="AX68" s="59">
        <f>IFERROR(VLOOKUP(AW68,'Начисление очков NEW'!$AF$4:$AG$69,2,FALSE),0)</f>
        <v>0</v>
      </c>
      <c r="AY68" s="57">
        <v>12</v>
      </c>
      <c r="AZ68" s="58">
        <f>IFERROR(VLOOKUP(AY68,'Начисление очков NEW'!$V$4:$W$69,2,FALSE),0)</f>
        <v>17</v>
      </c>
      <c r="BA68" s="57">
        <v>23</v>
      </c>
      <c r="BB68" s="58">
        <f>IFERROR(VLOOKUP(BA68,'Начисление очков NEW'!$B$4:$C$69,2,FALSE),0)</f>
        <v>35</v>
      </c>
      <c r="BC68" s="57" t="s">
        <v>119</v>
      </c>
      <c r="BD68" s="58">
        <f>IFERROR(VLOOKUP(BC68,'Начисление очков NEW'!$V$4:$W$69,2,FALSE),0)</f>
        <v>0</v>
      </c>
      <c r="BE68" s="6" t="s">
        <v>119</v>
      </c>
      <c r="BF68" s="59">
        <f>IFERROR(VLOOKUP(BE68,'Начисление очков NEW'!$G$4:$H$69,2,FALSE),0)</f>
        <v>0</v>
      </c>
      <c r="BG68" s="6">
        <v>10</v>
      </c>
      <c r="BH68" s="59">
        <f>IFERROR(VLOOKUP(BG68,'Начисление очков NEW'!$V$4:$W$69,2,FALSE),0)</f>
        <v>23</v>
      </c>
      <c r="BI68" s="57">
        <v>16</v>
      </c>
      <c r="BJ68" s="58">
        <f>IFERROR(VLOOKUP(BI68,'Начисление очков NEW'!$V$4:$W$69,2,FALSE),0)</f>
        <v>11</v>
      </c>
      <c r="BK68" s="45">
        <v>55</v>
      </c>
      <c r="BL68" s="45">
        <v>-1</v>
      </c>
      <c r="BM68" s="45">
        <v>3</v>
      </c>
      <c r="BN68" s="74">
        <v>0</v>
      </c>
      <c r="BO68" s="76">
        <v>126</v>
      </c>
      <c r="BP68" s="76">
        <v>0</v>
      </c>
      <c r="BQ68" s="96">
        <v>8</v>
      </c>
      <c r="BR68" s="97">
        <v>15.75</v>
      </c>
      <c r="BS68" s="76">
        <v>126</v>
      </c>
      <c r="BT68" s="50">
        <v>16</v>
      </c>
      <c r="BU68" s="50">
        <f>VLOOKUP(BT68,'Начисление очков NEW'!$V$4:$W$68,2,FALSE)</f>
        <v>11</v>
      </c>
    </row>
    <row r="69" spans="2:73" ht="15" customHeight="1" x14ac:dyDescent="0.3">
      <c r="B69" s="89" t="s">
        <v>180</v>
      </c>
      <c r="C69" s="90">
        <f>C68+1</f>
        <v>61</v>
      </c>
      <c r="D69" s="83">
        <f>IF(BK69=0," ",IF(BK69-C69=0," ",BK69-C69))</f>
        <v>-2</v>
      </c>
      <c r="E69" s="103">
        <v>3.5</v>
      </c>
      <c r="F69" s="107">
        <f>E69-BM69</f>
        <v>0</v>
      </c>
      <c r="G69" s="91">
        <f>N69+P69+R69+T69+V69+X69+Z69+AB69+AD69+AF69+AH69+AJ69+AL69+AN69+AP69+AR69+AT69+AV69+AX69+AZ69+BB69+BD69+BF69+BH69+BJ69</f>
        <v>110</v>
      </c>
      <c r="H69" s="84">
        <f>G69-BO69</f>
        <v>0</v>
      </c>
      <c r="I69" s="92">
        <f>ROUNDUP(COUNTIF(M69:BJ69,"&gt; 0")/2,0)</f>
        <v>2</v>
      </c>
      <c r="J69" s="93">
        <f>IF(G69=0, "", G69/I69)</f>
        <v>55</v>
      </c>
      <c r="K69" s="100">
        <f>SUMPRODUCT(LARGE((N69,P69,R69,T69,V69,X69,Z69,AB69,AD69,AF69,AH69,AJ69,AL69,AN69,AP69,AR69,AT69,AV69,AX69,AZ69,BB69,BD69,BF69,BH69,BJ69),{1,2,3,4,5,6,7,8}))</f>
        <v>110</v>
      </c>
      <c r="L69" s="101">
        <f>K69-BS69</f>
        <v>0</v>
      </c>
      <c r="M69" s="57" t="s">
        <v>119</v>
      </c>
      <c r="N69" s="58">
        <f>IFERROR(VLOOKUP(M69,'Начисление очков NEW'!$V$4:$W$69,2,FALSE),0)</f>
        <v>0</v>
      </c>
      <c r="O69" s="48" t="s">
        <v>119</v>
      </c>
      <c r="P69" s="48">
        <f>IFERROR(VLOOKUP(O69,'Начисление очков NEW'!$G$4:$H$69,2,FALSE),0)</f>
        <v>0</v>
      </c>
      <c r="Q69" s="57" t="s">
        <v>119</v>
      </c>
      <c r="R69" s="58">
        <f>IFERROR(VLOOKUP(Q69,'Начисление очков NEW'!$AF$4:$AG$69,2,FALSE),0)</f>
        <v>0</v>
      </c>
      <c r="S69" s="6" t="s">
        <v>119</v>
      </c>
      <c r="T69" s="59">
        <f>IFERROR(VLOOKUP(S69,'Начисление очков NEW'!$L$4:$M$69,2,FALSE),0)</f>
        <v>0</v>
      </c>
      <c r="U69" s="57" t="s">
        <v>119</v>
      </c>
      <c r="V69" s="58">
        <f>IFERROR(VLOOKUP(U69,'Начисление очков NEW'!$AF$4:$AG$69,2,FALSE),0)</f>
        <v>0</v>
      </c>
      <c r="W69" s="6" t="s">
        <v>119</v>
      </c>
      <c r="X69" s="59">
        <f>IFERROR(VLOOKUP(W69,'Начисление очков NEW'!$B$4:$C$69,2,FALSE),0)</f>
        <v>0</v>
      </c>
      <c r="Y69" s="6" t="s">
        <v>119</v>
      </c>
      <c r="Z69" s="59">
        <f>IFERROR(VLOOKUP(Y69,'Начисление очков NEW'!$V$4:$W$69,2,FALSE),0)</f>
        <v>0</v>
      </c>
      <c r="AA69" s="57" t="s">
        <v>119</v>
      </c>
      <c r="AB69" s="58">
        <f>IFERROR(VLOOKUP(AA69,'Начисление очков NEW'!$G$4:$H$69,2,FALSE),0)</f>
        <v>0</v>
      </c>
      <c r="AC69" s="6" t="s">
        <v>119</v>
      </c>
      <c r="AD69" s="59">
        <f>IFERROR(VLOOKUP(AC69,'Начисление очков NEW'!$V$4:$W$69,2,FALSE),0)</f>
        <v>0</v>
      </c>
      <c r="AE69" s="57" t="s">
        <v>119</v>
      </c>
      <c r="AF69" s="58">
        <f>IFERROR(VLOOKUP(AE69,'Начисление очков NEW'!$B$4:$C$69,2,FALSE),0)</f>
        <v>0</v>
      </c>
      <c r="AG69" s="57">
        <v>3</v>
      </c>
      <c r="AH69" s="58">
        <f>IFERROR(VLOOKUP(AG69,'Начисление очков NEW'!$V$4:$W$69,2,FALSE),0)</f>
        <v>55</v>
      </c>
      <c r="AI69" s="57" t="s">
        <v>119</v>
      </c>
      <c r="AJ69" s="58">
        <f>IFERROR(VLOOKUP(AI69,'Начисление очков NEW'!$AF$4:$AG$69,2,FALSE),0)</f>
        <v>0</v>
      </c>
      <c r="AK69" s="6">
        <v>3</v>
      </c>
      <c r="AL69" s="59">
        <f>IFERROR(VLOOKUP(AK69,'Начисление очков NEW'!$V$4:$W$69,2,FALSE),0)</f>
        <v>55</v>
      </c>
      <c r="AM69" s="57" t="s">
        <v>119</v>
      </c>
      <c r="AN69" s="58">
        <f>IFERROR(VLOOKUP(AM69,'Начисление очков NEW'!$B$4:$C$69,2,FALSE),0)</f>
        <v>0</v>
      </c>
      <c r="AO69" s="6" t="s">
        <v>119</v>
      </c>
      <c r="AP69" s="59">
        <f>IFERROR(VLOOKUP(AO69,'Начисление очков NEW'!$V$4:$W$69,2,FALSE),0)</f>
        <v>0</v>
      </c>
      <c r="AQ69" s="57" t="s">
        <v>119</v>
      </c>
      <c r="AR69" s="58">
        <f>IFERROR(VLOOKUP(AQ69,'Начисление очков NEW'!$G$4:$H$69,2,FALSE),0)</f>
        <v>0</v>
      </c>
      <c r="AS69" s="57" t="s">
        <v>119</v>
      </c>
      <c r="AT69" s="58">
        <f>IFERROR(VLOOKUP(AS69,'Начисление очков NEW'!$AF$4:$AG$69,2,FALSE),0)</f>
        <v>0</v>
      </c>
      <c r="AU69" s="6" t="s">
        <v>119</v>
      </c>
      <c r="AV69" s="59">
        <f>IFERROR(VLOOKUP(AU69,'Начисление очков NEW'!$G$4:$H$69,2,FALSE),0)</f>
        <v>0</v>
      </c>
      <c r="AW69" s="6" t="s">
        <v>119</v>
      </c>
      <c r="AX69" s="59">
        <f>IFERROR(VLOOKUP(AW69,'Начисление очков NEW'!$AF$4:$AG$69,2,FALSE),0)</f>
        <v>0</v>
      </c>
      <c r="AY69" s="57"/>
      <c r="AZ69" s="58">
        <f>IFERROR(VLOOKUP(AY69,'Начисление очков NEW'!$V$4:$W$69,2,FALSE),0)</f>
        <v>0</v>
      </c>
      <c r="BA69" s="57"/>
      <c r="BB69" s="58">
        <f>IFERROR(VLOOKUP(BA69,'Начисление очков NEW'!$B$4:$C$69,2,FALSE),0)</f>
        <v>0</v>
      </c>
      <c r="BC69" s="57" t="s">
        <v>119</v>
      </c>
      <c r="BD69" s="58">
        <f>IFERROR(VLOOKUP(BC69,'Начисление очков NEW'!$V$4:$W$69,2,FALSE),0)</f>
        <v>0</v>
      </c>
      <c r="BE69" s="6" t="s">
        <v>119</v>
      </c>
      <c r="BF69" s="59">
        <f>IFERROR(VLOOKUP(BE69,'Начисление очков NEW'!$G$4:$H$69,2,FALSE),0)</f>
        <v>0</v>
      </c>
      <c r="BG69" s="6"/>
      <c r="BH69" s="59">
        <f>IFERROR(VLOOKUP(BG69,'Начисление очков NEW'!$V$4:$W$69,2,FALSE),0)</f>
        <v>0</v>
      </c>
      <c r="BI69" s="57"/>
      <c r="BJ69" s="58">
        <f>IFERROR(VLOOKUP(BI69,'Начисление очков NEW'!$V$4:$W$69,2,FALSE),0)</f>
        <v>0</v>
      </c>
      <c r="BK69" s="45">
        <v>59</v>
      </c>
      <c r="BL69" s="45">
        <v>2</v>
      </c>
      <c r="BM69" s="45">
        <v>3.5</v>
      </c>
      <c r="BN69" s="45">
        <v>0</v>
      </c>
      <c r="BO69" s="77">
        <v>110</v>
      </c>
      <c r="BP69" s="77">
        <v>0</v>
      </c>
      <c r="BQ69" s="96">
        <v>2</v>
      </c>
      <c r="BR69" s="97">
        <v>55</v>
      </c>
      <c r="BS69" s="77">
        <v>110</v>
      </c>
      <c r="BT69" s="50"/>
      <c r="BU69" s="50">
        <f>VLOOKUP(BT69,'Начисление очков NEW'!$V$4:$W$68,2,FALSE)</f>
        <v>0</v>
      </c>
    </row>
    <row r="70" spans="2:73" ht="15" customHeight="1" x14ac:dyDescent="0.3">
      <c r="B70" s="89" t="s">
        <v>89</v>
      </c>
      <c r="C70" s="90">
        <f>C69+1</f>
        <v>62</v>
      </c>
      <c r="D70" s="83" t="str">
        <f>IF(BK70=0," ",IF(BK70-C70=0," ",BK70-C70))</f>
        <v xml:space="preserve"> </v>
      </c>
      <c r="E70" s="103">
        <v>3</v>
      </c>
      <c r="F70" s="107">
        <f>E70-BM70</f>
        <v>0</v>
      </c>
      <c r="G70" s="91">
        <f>N70+P70+R70+T70+V70+X70+Z70+AB70+AD70+AF70+AH70+AJ70+AL70+AN70+AP70+AR70+AT70+AV70+AX70+AZ70+BB70+BD70+BF70+BH70+BJ70</f>
        <v>102</v>
      </c>
      <c r="H70" s="84">
        <f>G70-BO70</f>
        <v>4</v>
      </c>
      <c r="I70" s="92">
        <f>ROUNDUP(COUNTIF(M70:BJ70,"&gt; 0")/2,0)</f>
        <v>8</v>
      </c>
      <c r="J70" s="93">
        <f>IF(G70=0, "", G70/I70)</f>
        <v>12.75</v>
      </c>
      <c r="K70" s="100">
        <f>SUMPRODUCT(LARGE((N70,P70,R70,T70,V70,X70,Z70,AB70,AD70,AF70,AH70,AJ70,AL70,AN70,AP70,AR70,AT70,AV70,AX70,AZ70,BB70,BD70,BF70,BH70,BJ70),{1,2,3,4,5,6,7,8}))</f>
        <v>102</v>
      </c>
      <c r="L70" s="101">
        <f>K70-BS70</f>
        <v>4</v>
      </c>
      <c r="M70" s="57">
        <v>24</v>
      </c>
      <c r="N70" s="58">
        <f>IFERROR(VLOOKUP(M70,'Начисление очков NEW'!$V$4:$W$69,2,FALSE),0)</f>
        <v>4</v>
      </c>
      <c r="O70" s="48" t="s">
        <v>119</v>
      </c>
      <c r="P70" s="48">
        <f>IFERROR(VLOOKUP(O70,'Начисление очков NEW'!$G$4:$H$69,2,FALSE),0)</f>
        <v>0</v>
      </c>
      <c r="Q70" s="57" t="s">
        <v>119</v>
      </c>
      <c r="R70" s="58">
        <f>IFERROR(VLOOKUP(Q70,'Начисление очков NEW'!$AF$4:$AG$69,2,FALSE),0)</f>
        <v>0</v>
      </c>
      <c r="S70" s="6">
        <v>24</v>
      </c>
      <c r="T70" s="59">
        <f>IFERROR(VLOOKUP(S70,'Начисление очков NEW'!$L$4:$M$69,2,FALSE),0)</f>
        <v>12</v>
      </c>
      <c r="U70" s="57">
        <v>7</v>
      </c>
      <c r="V70" s="58">
        <f>IFERROR(VLOOKUP(U70,'Начисление очков NEW'!$AF$4:$AG$69,2,FALSE),0)</f>
        <v>10</v>
      </c>
      <c r="W70" s="6" t="s">
        <v>119</v>
      </c>
      <c r="X70" s="59">
        <f>IFERROR(VLOOKUP(W70,'Начисление очков NEW'!$B$4:$C$69,2,FALSE),0)</f>
        <v>0</v>
      </c>
      <c r="Y70" s="6">
        <v>18</v>
      </c>
      <c r="Z70" s="59">
        <f>IFERROR(VLOOKUP(Y70,'Начисление очков NEW'!$V$4:$W$69,2,FALSE),0)</f>
        <v>8</v>
      </c>
      <c r="AA70" s="57" t="s">
        <v>119</v>
      </c>
      <c r="AB70" s="58">
        <f>IFERROR(VLOOKUP(AA70,'Начисление очков NEW'!$G$4:$H$69,2,FALSE),0)</f>
        <v>0</v>
      </c>
      <c r="AC70" s="6" t="s">
        <v>119</v>
      </c>
      <c r="AD70" s="59">
        <f>IFERROR(VLOOKUP(AC70,'Начисление очков NEW'!$V$4:$W$69,2,FALSE),0)</f>
        <v>0</v>
      </c>
      <c r="AE70" s="57" t="s">
        <v>119</v>
      </c>
      <c r="AF70" s="58">
        <f>IFERROR(VLOOKUP(AE70,'Начисление очков NEW'!$B$4:$C$69,2,FALSE),0)</f>
        <v>0</v>
      </c>
      <c r="AG70" s="57">
        <v>23</v>
      </c>
      <c r="AH70" s="58">
        <f>IFERROR(VLOOKUP(AG70,'Начисление очков NEW'!$V$4:$W$69,2,FALSE),0)</f>
        <v>4</v>
      </c>
      <c r="AI70" s="57" t="s">
        <v>119</v>
      </c>
      <c r="AJ70" s="58">
        <f>IFERROR(VLOOKUP(AI70,'Начисление очков NEW'!$AF$4:$AG$69,2,FALSE),0)</f>
        <v>0</v>
      </c>
      <c r="AK70" s="6" t="s">
        <v>119</v>
      </c>
      <c r="AL70" s="59">
        <f>IFERROR(VLOOKUP(AK70,'Начисление очков NEW'!$V$4:$W$69,2,FALSE),0)</f>
        <v>0</v>
      </c>
      <c r="AM70" s="57" t="s">
        <v>119</v>
      </c>
      <c r="AN70" s="58">
        <f>IFERROR(VLOOKUP(AM70,'Начисление очков NEW'!$B$4:$C$69,2,FALSE),0)</f>
        <v>0</v>
      </c>
      <c r="AO70" s="6" t="s">
        <v>119</v>
      </c>
      <c r="AP70" s="59">
        <f>IFERROR(VLOOKUP(AO70,'Начисление очков NEW'!$V$4:$W$69,2,FALSE),0)</f>
        <v>0</v>
      </c>
      <c r="AQ70" s="57" t="s">
        <v>119</v>
      </c>
      <c r="AR70" s="58">
        <f>IFERROR(VLOOKUP(AQ70,'Начисление очков NEW'!$G$4:$H$69,2,FALSE),0)</f>
        <v>0</v>
      </c>
      <c r="AS70" s="57" t="s">
        <v>119</v>
      </c>
      <c r="AT70" s="58">
        <f>IFERROR(VLOOKUP(AS70,'Начисление очков NEW'!$AF$4:$AG$69,2,FALSE),0)</f>
        <v>0</v>
      </c>
      <c r="AU70" s="6" t="s">
        <v>119</v>
      </c>
      <c r="AV70" s="59">
        <f>IFERROR(VLOOKUP(AU70,'Начисление очков NEW'!$G$4:$H$69,2,FALSE),0)</f>
        <v>0</v>
      </c>
      <c r="AW70" s="6">
        <v>5</v>
      </c>
      <c r="AX70" s="59">
        <f>IFERROR(VLOOKUP(AW70,'Начисление очков NEW'!$AF$4:$AG$69,2,FALSE),0)</f>
        <v>12</v>
      </c>
      <c r="AY70" s="57" t="s">
        <v>119</v>
      </c>
      <c r="AZ70" s="58">
        <f>IFERROR(VLOOKUP(AY70,'Начисление очков NEW'!$V$4:$W$69,2,FALSE),0)</f>
        <v>0</v>
      </c>
      <c r="BA70" s="57" t="s">
        <v>119</v>
      </c>
      <c r="BB70" s="58">
        <f>IFERROR(VLOOKUP(BA70,'Начисление очков NEW'!$B$4:$C$69,2,FALSE),0)</f>
        <v>0</v>
      </c>
      <c r="BC70" s="57">
        <v>4</v>
      </c>
      <c r="BD70" s="58">
        <f>IFERROR(VLOOKUP(BC70,'Начисление очков NEW'!$V$4:$W$69,2,FALSE),0)</f>
        <v>48</v>
      </c>
      <c r="BE70" s="6" t="s">
        <v>119</v>
      </c>
      <c r="BF70" s="59">
        <f>IFERROR(VLOOKUP(BE70,'Начисление очков NEW'!$G$4:$H$69,2,FALSE),0)</f>
        <v>0</v>
      </c>
      <c r="BG70" s="6" t="s">
        <v>119</v>
      </c>
      <c r="BH70" s="59">
        <f>IFERROR(VLOOKUP(BG70,'Начисление очков NEW'!$V$4:$W$69,2,FALSE),0)</f>
        <v>0</v>
      </c>
      <c r="BI70" s="57">
        <v>24</v>
      </c>
      <c r="BJ70" s="58">
        <f>IFERROR(VLOOKUP(BI70,'Начисление очков NEW'!$V$4:$W$69,2,FALSE),0)</f>
        <v>4</v>
      </c>
      <c r="BK70" s="45">
        <v>62</v>
      </c>
      <c r="BL70" s="45">
        <v>3</v>
      </c>
      <c r="BM70" s="45">
        <v>3</v>
      </c>
      <c r="BN70" s="74">
        <v>0</v>
      </c>
      <c r="BO70" s="76">
        <v>98</v>
      </c>
      <c r="BP70" s="76">
        <v>0</v>
      </c>
      <c r="BQ70" s="96">
        <v>7</v>
      </c>
      <c r="BR70" s="97">
        <v>14</v>
      </c>
      <c r="BS70" s="76">
        <v>98</v>
      </c>
      <c r="BT70" s="50"/>
      <c r="BU70" s="50">
        <f>VLOOKUP(BT70,'Начисление очков NEW'!$V$4:$W$68,2,FALSE)</f>
        <v>0</v>
      </c>
    </row>
    <row r="71" spans="2:73" ht="15" customHeight="1" x14ac:dyDescent="0.3">
      <c r="B71" s="89" t="s">
        <v>141</v>
      </c>
      <c r="C71" s="90">
        <f>C70+1</f>
        <v>63</v>
      </c>
      <c r="D71" s="83">
        <f>IF(BK71=0," ",IF(BK71-C71=0," ",BK71-C71))</f>
        <v>3</v>
      </c>
      <c r="E71" s="103">
        <v>3</v>
      </c>
      <c r="F71" s="107">
        <f>E71-BM71</f>
        <v>0</v>
      </c>
      <c r="G71" s="91">
        <f>N71+P71+R71+T71+V71+X71+Z71+AB71+AD71+AF71+AH71+AJ71+AL71+AN71+AP71+AR71+AT71+AV71+AX71+AZ71+BB71+BD71+BF71+BH71+BJ71</f>
        <v>97</v>
      </c>
      <c r="H71" s="84">
        <f>G71-BO71</f>
        <v>4</v>
      </c>
      <c r="I71" s="92">
        <f>ROUNDUP(COUNTIF(M71:BJ71,"&gt; 0")/2,0)</f>
        <v>9</v>
      </c>
      <c r="J71" s="93">
        <f>IF(G71=0, "", G71/I71)</f>
        <v>10.777777777777779</v>
      </c>
      <c r="K71" s="100">
        <f>SUMPRODUCT(LARGE((N71,P71,R71,T71,V71,X71,Z71,AB71,AD71,AF71,AH71,AJ71,AL71,AN71,AP71,AR71,AT71,AV71,AX71,AZ71,BB71,BD71,BF71,BH71,BJ71),{1,2,3,4,5,6,7,8}))</f>
        <v>93</v>
      </c>
      <c r="L71" s="101">
        <f>K71-BS71</f>
        <v>0</v>
      </c>
      <c r="M71" s="57">
        <v>24</v>
      </c>
      <c r="N71" s="58">
        <f>IFERROR(VLOOKUP(M71,'Начисление очков NEW'!$V$4:$W$69,2,FALSE),0)</f>
        <v>4</v>
      </c>
      <c r="O71" s="48" t="s">
        <v>119</v>
      </c>
      <c r="P71" s="48">
        <f>IFERROR(VLOOKUP(O71,'Начисление очков NEW'!$G$4:$H$69,2,FALSE),0)</f>
        <v>0</v>
      </c>
      <c r="Q71" s="57">
        <v>12</v>
      </c>
      <c r="R71" s="58">
        <f>IFERROR(VLOOKUP(Q71,'Начисление очков NEW'!$AF$4:$AG$69,2,FALSE),0)</f>
        <v>8</v>
      </c>
      <c r="S71" s="6" t="s">
        <v>119</v>
      </c>
      <c r="T71" s="59">
        <f>IFERROR(VLOOKUP(S71,'Начисление очков NEW'!$L$4:$M$69,2,FALSE),0)</f>
        <v>0</v>
      </c>
      <c r="U71" s="57">
        <v>16</v>
      </c>
      <c r="V71" s="58">
        <f>IFERROR(VLOOKUP(U71,'Начисление очков NEW'!$AF$4:$AG$69,2,FALSE),0)</f>
        <v>7</v>
      </c>
      <c r="W71" s="6" t="s">
        <v>119</v>
      </c>
      <c r="X71" s="59">
        <f>IFERROR(VLOOKUP(W71,'Начисление очков NEW'!$B$4:$C$69,2,FALSE),0)</f>
        <v>0</v>
      </c>
      <c r="Y71" s="6">
        <v>6</v>
      </c>
      <c r="Z71" s="59">
        <f>IFERROR(VLOOKUP(Y71,'Начисление очков NEW'!$V$4:$W$69,2,FALSE),0)</f>
        <v>35</v>
      </c>
      <c r="AA71" s="57" t="s">
        <v>119</v>
      </c>
      <c r="AB71" s="58">
        <f>IFERROR(VLOOKUP(AA71,'Начисление очков NEW'!$G$4:$H$69,2,FALSE),0)</f>
        <v>0</v>
      </c>
      <c r="AC71" s="6">
        <v>16</v>
      </c>
      <c r="AD71" s="59">
        <f>IFERROR(VLOOKUP(AC71,'Начисление очков NEW'!$V$4:$W$69,2,FALSE),0)</f>
        <v>11</v>
      </c>
      <c r="AE71" s="57" t="s">
        <v>119</v>
      </c>
      <c r="AF71" s="58">
        <f>IFERROR(VLOOKUP(AE71,'Начисление очков NEW'!$B$4:$C$69,2,FALSE),0)</f>
        <v>0</v>
      </c>
      <c r="AG71" s="57" t="s">
        <v>119</v>
      </c>
      <c r="AH71" s="58">
        <f>IFERROR(VLOOKUP(AG71,'Начисление очков NEW'!$V$4:$W$69,2,FALSE),0)</f>
        <v>0</v>
      </c>
      <c r="AI71" s="57">
        <v>7</v>
      </c>
      <c r="AJ71" s="58">
        <f>IFERROR(VLOOKUP(AI71,'Начисление очков NEW'!$AF$4:$AG$69,2,FALSE),0)</f>
        <v>10</v>
      </c>
      <c r="AK71" s="6" t="s">
        <v>119</v>
      </c>
      <c r="AL71" s="59">
        <f>IFERROR(VLOOKUP(AK71,'Начисление очков NEW'!$V$4:$W$69,2,FALSE),0)</f>
        <v>0</v>
      </c>
      <c r="AM71" s="57" t="s">
        <v>119</v>
      </c>
      <c r="AN71" s="58">
        <f>IFERROR(VLOOKUP(AM71,'Начисление очков NEW'!$B$4:$C$69,2,FALSE),0)</f>
        <v>0</v>
      </c>
      <c r="AO71" s="6">
        <v>16</v>
      </c>
      <c r="AP71" s="59">
        <f>IFERROR(VLOOKUP(AO71,'Начисление очков NEW'!$V$4:$W$69,2,FALSE),0)</f>
        <v>11</v>
      </c>
      <c r="AQ71" s="57" t="s">
        <v>119</v>
      </c>
      <c r="AR71" s="58">
        <f>IFERROR(VLOOKUP(AQ71,'Начисление очков NEW'!$G$4:$H$69,2,FALSE),0)</f>
        <v>0</v>
      </c>
      <c r="AS71" s="57">
        <v>16</v>
      </c>
      <c r="AT71" s="58">
        <f>IFERROR(VLOOKUP(AS71,'Начисление очков NEW'!$AF$4:$AG$69,2,FALSE),0)</f>
        <v>7</v>
      </c>
      <c r="AU71" s="6" t="s">
        <v>119</v>
      </c>
      <c r="AV71" s="59">
        <f>IFERROR(VLOOKUP(AU71,'Начисление очков NEW'!$G$4:$H$69,2,FALSE),0)</f>
        <v>0</v>
      </c>
      <c r="AW71" s="6" t="s">
        <v>119</v>
      </c>
      <c r="AX71" s="59">
        <f>IFERROR(VLOOKUP(AW71,'Начисление очков NEW'!$AF$4:$AG$69,2,FALSE),0)</f>
        <v>0</v>
      </c>
      <c r="AY71" s="57">
        <v>24</v>
      </c>
      <c r="AZ71" s="58">
        <f>IFERROR(VLOOKUP(AY71,'Начисление очков NEW'!$V$4:$W$69,2,FALSE),0)</f>
        <v>4</v>
      </c>
      <c r="BA71" s="57"/>
      <c r="BB71" s="58">
        <f>IFERROR(VLOOKUP(BA71,'Начисление очков NEW'!$B$4:$C$69,2,FALSE),0)</f>
        <v>0</v>
      </c>
      <c r="BC71" s="57" t="s">
        <v>119</v>
      </c>
      <c r="BD71" s="58">
        <f>IFERROR(VLOOKUP(BC71,'Начисление очков NEW'!$V$4:$W$69,2,FALSE),0)</f>
        <v>0</v>
      </c>
      <c r="BE71" s="6" t="s">
        <v>119</v>
      </c>
      <c r="BF71" s="59">
        <f>IFERROR(VLOOKUP(BE71,'Начисление очков NEW'!$G$4:$H$69,2,FALSE),0)</f>
        <v>0</v>
      </c>
      <c r="BG71" s="6"/>
      <c r="BH71" s="59">
        <f>IFERROR(VLOOKUP(BG71,'Начисление очков NEW'!$V$4:$W$69,2,FALSE),0)</f>
        <v>0</v>
      </c>
      <c r="BI71" s="57"/>
      <c r="BJ71" s="58">
        <f>IFERROR(VLOOKUP(BI71,'Начисление очков NEW'!$V$4:$W$69,2,FALSE),0)</f>
        <v>0</v>
      </c>
      <c r="BK71" s="45">
        <v>66</v>
      </c>
      <c r="BL71" s="45">
        <v>1</v>
      </c>
      <c r="BM71" s="45">
        <v>3</v>
      </c>
      <c r="BN71" s="74">
        <v>0</v>
      </c>
      <c r="BO71" s="76">
        <v>93</v>
      </c>
      <c r="BP71" s="76">
        <v>0</v>
      </c>
      <c r="BQ71" s="96">
        <v>8</v>
      </c>
      <c r="BR71" s="97">
        <v>11.625</v>
      </c>
      <c r="BS71" s="76">
        <v>93</v>
      </c>
      <c r="BT71" s="50"/>
      <c r="BU71" s="50">
        <f>VLOOKUP(BT71,'Начисление очков NEW'!$V$4:$W$68,2,FALSE)</f>
        <v>0</v>
      </c>
    </row>
    <row r="72" spans="2:73" ht="15" customHeight="1" x14ac:dyDescent="0.3">
      <c r="B72" s="89" t="s">
        <v>91</v>
      </c>
      <c r="C72" s="90">
        <f>C71+1</f>
        <v>64</v>
      </c>
      <c r="D72" s="83">
        <f>IF(BK72=0," ",IF(BK72-C72=0," ",BK72-C72))</f>
        <v>-1</v>
      </c>
      <c r="E72" s="103">
        <v>3.5</v>
      </c>
      <c r="F72" s="107">
        <f>E72-BM72</f>
        <v>0</v>
      </c>
      <c r="G72" s="91">
        <f>N72+P72+R72+T72+V72+X72+Z72+AB72+AD72+AF72+AH72+AJ72+AL72+AN72+AP72+AR72+AT72+AV72+AX72+AZ72+BB72+BD72+BF72+BH72+BJ72</f>
        <v>96</v>
      </c>
      <c r="H72" s="84">
        <f>G72-BO72</f>
        <v>0</v>
      </c>
      <c r="I72" s="92">
        <f>ROUNDUP(COUNTIF(M72:BJ72,"&gt; 0")/2,0)</f>
        <v>1</v>
      </c>
      <c r="J72" s="93">
        <f>IF(G72=0, "", G72/I72)</f>
        <v>96</v>
      </c>
      <c r="K72" s="100">
        <f>SUMPRODUCT(LARGE((N72,P72,R72,T72,V72,X72,Z72,AB72,AD72,AF72,AH72,AJ72,AL72,AN72,AP72,AR72,AT72,AV72,AX72,AZ72,BB72,BD72,BF72,BH72,BJ72),{1,2,3,4,5,6,7,8}))</f>
        <v>96</v>
      </c>
      <c r="L72" s="101">
        <f>K72-BS72</f>
        <v>0</v>
      </c>
      <c r="M72" s="57" t="s">
        <v>119</v>
      </c>
      <c r="N72" s="58">
        <f>IFERROR(VLOOKUP(M72,'Начисление очков NEW'!$V$4:$W$69,2,FALSE),0)</f>
        <v>0</v>
      </c>
      <c r="O72" s="48" t="s">
        <v>119</v>
      </c>
      <c r="P72" s="48">
        <f>IFERROR(VLOOKUP(O72,'Начисление очков NEW'!$G$4:$H$69,2,FALSE),0)</f>
        <v>0</v>
      </c>
      <c r="Q72" s="57" t="s">
        <v>119</v>
      </c>
      <c r="R72" s="58">
        <f>IFERROR(VLOOKUP(Q72,'Начисление очков NEW'!$AF$4:$AG$69,2,FALSE),0)</f>
        <v>0</v>
      </c>
      <c r="S72" s="6" t="s">
        <v>119</v>
      </c>
      <c r="T72" s="59">
        <f>IFERROR(VLOOKUP(S72,'Начисление очков NEW'!$L$4:$M$69,2,FALSE),0)</f>
        <v>0</v>
      </c>
      <c r="U72" s="57" t="s">
        <v>119</v>
      </c>
      <c r="V72" s="58">
        <f>IFERROR(VLOOKUP(U72,'Начисление очков NEW'!$AF$4:$AG$69,2,FALSE),0)</f>
        <v>0</v>
      </c>
      <c r="W72" s="6" t="s">
        <v>119</v>
      </c>
      <c r="X72" s="59">
        <f>IFERROR(VLOOKUP(W72,'Начисление очков NEW'!$B$4:$C$69,2,FALSE),0)</f>
        <v>0</v>
      </c>
      <c r="Y72" s="6" t="s">
        <v>119</v>
      </c>
      <c r="Z72" s="59">
        <f>IFERROR(VLOOKUP(Y72,'Начисление очков NEW'!$V$4:$W$69,2,FALSE),0)</f>
        <v>0</v>
      </c>
      <c r="AA72" s="57" t="s">
        <v>119</v>
      </c>
      <c r="AB72" s="58">
        <f>IFERROR(VLOOKUP(AA72,'Начисление очков NEW'!$G$4:$H$69,2,FALSE),0)</f>
        <v>0</v>
      </c>
      <c r="AC72" s="6" t="s">
        <v>119</v>
      </c>
      <c r="AD72" s="59">
        <f>IFERROR(VLOOKUP(AC72,'Начисление очков NEW'!$V$4:$W$69,2,FALSE),0)</f>
        <v>0</v>
      </c>
      <c r="AE72" s="57" t="s">
        <v>119</v>
      </c>
      <c r="AF72" s="58">
        <f>IFERROR(VLOOKUP(AE72,'Начисление очков NEW'!$B$4:$C$69,2,FALSE),0)</f>
        <v>0</v>
      </c>
      <c r="AG72" s="57" t="s">
        <v>119</v>
      </c>
      <c r="AH72" s="58">
        <f>IFERROR(VLOOKUP(AG72,'Начисление очков NEW'!$V$4:$W$69,2,FALSE),0)</f>
        <v>0</v>
      </c>
      <c r="AI72" s="57" t="s">
        <v>119</v>
      </c>
      <c r="AJ72" s="58">
        <f>IFERROR(VLOOKUP(AI72,'Начисление очков NEW'!$AF$4:$AG$69,2,FALSE),0)</f>
        <v>0</v>
      </c>
      <c r="AK72" s="6" t="s">
        <v>119</v>
      </c>
      <c r="AL72" s="59">
        <f>IFERROR(VLOOKUP(AK72,'Начисление очков NEW'!$V$4:$W$69,2,FALSE),0)</f>
        <v>0</v>
      </c>
      <c r="AM72" s="57" t="s">
        <v>119</v>
      </c>
      <c r="AN72" s="58">
        <f>IFERROR(VLOOKUP(AM72,'Начисление очков NEW'!$B$4:$C$69,2,FALSE),0)</f>
        <v>0</v>
      </c>
      <c r="AO72" s="6" t="s">
        <v>119</v>
      </c>
      <c r="AP72" s="59">
        <f>IFERROR(VLOOKUP(AO72,'Начисление очков NEW'!$V$4:$W$69,2,FALSE),0)</f>
        <v>0</v>
      </c>
      <c r="AQ72" s="57" t="s">
        <v>119</v>
      </c>
      <c r="AR72" s="58">
        <f>IFERROR(VLOOKUP(AQ72,'Начисление очков NEW'!$G$4:$H$69,2,FALSE),0)</f>
        <v>0</v>
      </c>
      <c r="AS72" s="57" t="s">
        <v>119</v>
      </c>
      <c r="AT72" s="58">
        <f>IFERROR(VLOOKUP(AS72,'Начисление очков NEW'!$AF$4:$AG$69,2,FALSE),0)</f>
        <v>0</v>
      </c>
      <c r="AU72" s="6" t="s">
        <v>119</v>
      </c>
      <c r="AV72" s="59">
        <f>IFERROR(VLOOKUP(AU72,'Начисление очков NEW'!$G$4:$H$69,2,FALSE),0)</f>
        <v>0</v>
      </c>
      <c r="AW72" s="6" t="s">
        <v>119</v>
      </c>
      <c r="AX72" s="59">
        <f>IFERROR(VLOOKUP(AW72,'Начисление очков NEW'!$AF$4:$AG$69,2,FALSE),0)</f>
        <v>0</v>
      </c>
      <c r="AY72" s="57" t="s">
        <v>119</v>
      </c>
      <c r="AZ72" s="58">
        <f>IFERROR(VLOOKUP(AY72,'Начисление очков NEW'!$V$4:$W$69,2,FALSE),0)</f>
        <v>0</v>
      </c>
      <c r="BA72" s="57">
        <v>14</v>
      </c>
      <c r="BB72" s="58">
        <f>IFERROR(VLOOKUP(BA72,'Начисление очков NEW'!$B$4:$C$69,2,FALSE),0)</f>
        <v>96</v>
      </c>
      <c r="BC72" s="57" t="s">
        <v>119</v>
      </c>
      <c r="BD72" s="58">
        <f>IFERROR(VLOOKUP(BC72,'Начисление очков NEW'!$V$4:$W$69,2,FALSE),0)</f>
        <v>0</v>
      </c>
      <c r="BE72" s="6" t="s">
        <v>119</v>
      </c>
      <c r="BF72" s="59">
        <f>IFERROR(VLOOKUP(BE72,'Начисление очков NEW'!$G$4:$H$69,2,FALSE),0)</f>
        <v>0</v>
      </c>
      <c r="BG72" s="6" t="s">
        <v>119</v>
      </c>
      <c r="BH72" s="59">
        <f>IFERROR(VLOOKUP(BG72,'Начисление очков NEW'!$V$4:$W$69,2,FALSE),0)</f>
        <v>0</v>
      </c>
      <c r="BI72" s="57" t="s">
        <v>119</v>
      </c>
      <c r="BJ72" s="58">
        <f>IFERROR(VLOOKUP(BI72,'Начисление очков NEW'!$V$4:$W$69,2,FALSE),0)</f>
        <v>0</v>
      </c>
      <c r="BK72" s="45">
        <v>63</v>
      </c>
      <c r="BL72" s="45">
        <v>-6</v>
      </c>
      <c r="BM72" s="45">
        <v>3.5</v>
      </c>
      <c r="BN72" s="74">
        <v>0</v>
      </c>
      <c r="BO72" s="76">
        <v>96</v>
      </c>
      <c r="BP72" s="76">
        <v>-27</v>
      </c>
      <c r="BQ72" s="96">
        <v>1</v>
      </c>
      <c r="BR72" s="97">
        <v>96</v>
      </c>
      <c r="BS72" s="76">
        <v>96</v>
      </c>
      <c r="BT72" s="50"/>
      <c r="BU72" s="50">
        <f>VLOOKUP(BT72,'Начисление очков NEW'!$V$4:$W$68,2,FALSE)</f>
        <v>0</v>
      </c>
    </row>
    <row r="73" spans="2:73" ht="15" customHeight="1" x14ac:dyDescent="0.3">
      <c r="B73" s="89" t="s">
        <v>133</v>
      </c>
      <c r="C73" s="90">
        <f>C72+1</f>
        <v>65</v>
      </c>
      <c r="D73" s="83">
        <f>IF(BK73=0," ",IF(BK73-C73=0," ",BK73-C73))</f>
        <v>-1</v>
      </c>
      <c r="E73" s="103">
        <v>3</v>
      </c>
      <c r="F73" s="107">
        <f>E73-BM73</f>
        <v>0</v>
      </c>
      <c r="G73" s="91">
        <f>N73+P73+R73+T73+V73+X73+Z73+AB73+AD73+AF73+AH73+AJ73+AL73+AN73+AP73+AR73+AT73+AV73+AX73+AZ73+BB73+BD73+BF73+BH73+BJ73</f>
        <v>95</v>
      </c>
      <c r="H73" s="84">
        <f>G73-BO73</f>
        <v>0</v>
      </c>
      <c r="I73" s="92">
        <f>ROUNDUP(COUNTIF(M73:BJ73,"&gt; 0")/2,0)</f>
        <v>2</v>
      </c>
      <c r="J73" s="93">
        <f>IF(G73=0, "", G73/I73)</f>
        <v>47.5</v>
      </c>
      <c r="K73" s="100">
        <f>SUMPRODUCT(LARGE((N73,P73,R73,T73,V73,X73,Z73,AB73,AD73,AF73,AH73,AJ73,AL73,AN73,AP73,AR73,AT73,AV73,AX73,AZ73,BB73,BD73,BF73,BH73,BJ73),{1,2,3,4,5,6,7,8}))</f>
        <v>95</v>
      </c>
      <c r="L73" s="101">
        <f>K73-BS73</f>
        <v>0</v>
      </c>
      <c r="M73" s="57" t="s">
        <v>119</v>
      </c>
      <c r="N73" s="58">
        <f>IFERROR(VLOOKUP(M73,'Начисление очков NEW'!$V$4:$W$69,2,FALSE),0)</f>
        <v>0</v>
      </c>
      <c r="O73" s="48" t="s">
        <v>119</v>
      </c>
      <c r="P73" s="48">
        <f>IFERROR(VLOOKUP(O73,'Начисление очков NEW'!$G$4:$H$69,2,FALSE),0)</f>
        <v>0</v>
      </c>
      <c r="Q73" s="57" t="s">
        <v>119</v>
      </c>
      <c r="R73" s="58">
        <f>IFERROR(VLOOKUP(Q73,'Начисление очков NEW'!$AF$4:$AG$69,2,FALSE),0)</f>
        <v>0</v>
      </c>
      <c r="S73" s="6">
        <v>7</v>
      </c>
      <c r="T73" s="59">
        <f>IFERROR(VLOOKUP(S73,'Начисление очков NEW'!$L$4:$M$69,2,FALSE),0)</f>
        <v>65</v>
      </c>
      <c r="U73" s="57" t="s">
        <v>119</v>
      </c>
      <c r="V73" s="58">
        <f>IFERROR(VLOOKUP(U73,'Начисление очков NEW'!$AF$4:$AG$69,2,FALSE),0)</f>
        <v>0</v>
      </c>
      <c r="W73" s="6" t="s">
        <v>119</v>
      </c>
      <c r="X73" s="59">
        <f>IFERROR(VLOOKUP(W73,'Начисление очков NEW'!$B$4:$C$69,2,FALSE),0)</f>
        <v>0</v>
      </c>
      <c r="Y73" s="6" t="s">
        <v>119</v>
      </c>
      <c r="Z73" s="59">
        <f>IFERROR(VLOOKUP(Y73,'Начисление очков NEW'!$V$4:$W$69,2,FALSE),0)</f>
        <v>0</v>
      </c>
      <c r="AA73" s="57" t="s">
        <v>119</v>
      </c>
      <c r="AB73" s="58">
        <f>IFERROR(VLOOKUP(AA73,'Начисление очков NEW'!$G$4:$H$69,2,FALSE),0)</f>
        <v>0</v>
      </c>
      <c r="AC73" s="6" t="s">
        <v>119</v>
      </c>
      <c r="AD73" s="59">
        <f>IFERROR(VLOOKUP(AC73,'Начисление очков NEW'!$V$4:$W$69,2,FALSE),0)</f>
        <v>0</v>
      </c>
      <c r="AE73" s="57" t="s">
        <v>119</v>
      </c>
      <c r="AF73" s="58">
        <f>IFERROR(VLOOKUP(AE73,'Начисление очков NEW'!$B$4:$C$69,2,FALSE),0)</f>
        <v>0</v>
      </c>
      <c r="AG73" s="57" t="s">
        <v>119</v>
      </c>
      <c r="AH73" s="58">
        <f>IFERROR(VLOOKUP(AG73,'Начисление очков NEW'!$V$4:$W$69,2,FALSE),0)</f>
        <v>0</v>
      </c>
      <c r="AI73" s="57" t="s">
        <v>119</v>
      </c>
      <c r="AJ73" s="58">
        <f>IFERROR(VLOOKUP(AI73,'Начисление очков NEW'!$AF$4:$AG$69,2,FALSE),0)</f>
        <v>0</v>
      </c>
      <c r="AK73" s="6" t="s">
        <v>119</v>
      </c>
      <c r="AL73" s="59">
        <f>IFERROR(VLOOKUP(AK73,'Начисление очков NEW'!$V$4:$W$69,2,FALSE),0)</f>
        <v>0</v>
      </c>
      <c r="AM73" s="57" t="s">
        <v>119</v>
      </c>
      <c r="AN73" s="58">
        <f>IFERROR(VLOOKUP(AM73,'Начисление очков NEW'!$B$4:$C$69,2,FALSE),0)</f>
        <v>0</v>
      </c>
      <c r="AO73" s="6" t="s">
        <v>119</v>
      </c>
      <c r="AP73" s="59">
        <f>IFERROR(VLOOKUP(AO73,'Начисление очков NEW'!$V$4:$W$69,2,FALSE),0)</f>
        <v>0</v>
      </c>
      <c r="AQ73" s="57" t="s">
        <v>119</v>
      </c>
      <c r="AR73" s="58">
        <f>IFERROR(VLOOKUP(AQ73,'Начисление очков NEW'!$G$4:$H$69,2,FALSE),0)</f>
        <v>0</v>
      </c>
      <c r="AS73" s="57" t="s">
        <v>119</v>
      </c>
      <c r="AT73" s="58">
        <f>IFERROR(VLOOKUP(AS73,'Начисление очков NEW'!$AF$4:$AG$69,2,FALSE),0)</f>
        <v>0</v>
      </c>
      <c r="AU73" s="6" t="s">
        <v>119</v>
      </c>
      <c r="AV73" s="59">
        <f>IFERROR(VLOOKUP(AU73,'Начисление очков NEW'!$G$4:$H$69,2,FALSE),0)</f>
        <v>0</v>
      </c>
      <c r="AW73" s="6" t="s">
        <v>119</v>
      </c>
      <c r="AX73" s="59">
        <f>IFERROR(VLOOKUP(AW73,'Начисление очков NEW'!$AF$4:$AG$69,2,FALSE),0)</f>
        <v>0</v>
      </c>
      <c r="AY73" s="57" t="s">
        <v>119</v>
      </c>
      <c r="AZ73" s="58">
        <f>IFERROR(VLOOKUP(AY73,'Начисление очков NEW'!$V$4:$W$69,2,FALSE),0)</f>
        <v>0</v>
      </c>
      <c r="BA73" s="57"/>
      <c r="BB73" s="58">
        <f>IFERROR(VLOOKUP(BA73,'Начисление очков NEW'!$B$4:$C$69,2,FALSE),0)</f>
        <v>0</v>
      </c>
      <c r="BC73" s="57">
        <v>8</v>
      </c>
      <c r="BD73" s="58">
        <f>IFERROR(VLOOKUP(BC73,'Начисление очков NEW'!$V$4:$W$69,2,FALSE),0)</f>
        <v>30</v>
      </c>
      <c r="BE73" s="6"/>
      <c r="BF73" s="59">
        <f>IFERROR(VLOOKUP(BE73,'Начисление очков NEW'!$G$4:$H$69,2,FALSE),0)</f>
        <v>0</v>
      </c>
      <c r="BG73" s="6"/>
      <c r="BH73" s="59">
        <f>IFERROR(VLOOKUP(BG73,'Начисление очков NEW'!$V$4:$W$69,2,FALSE),0)</f>
        <v>0</v>
      </c>
      <c r="BI73" s="57"/>
      <c r="BJ73" s="58">
        <f>IFERROR(VLOOKUP(BI73,'Начисление очков NEW'!$V$4:$W$69,2,FALSE),0)</f>
        <v>0</v>
      </c>
      <c r="BK73" s="45">
        <v>64</v>
      </c>
      <c r="BL73" s="45">
        <v>2</v>
      </c>
      <c r="BM73" s="45">
        <v>3</v>
      </c>
      <c r="BN73" s="74">
        <v>0</v>
      </c>
      <c r="BO73" s="76">
        <v>95</v>
      </c>
      <c r="BP73" s="76">
        <v>0</v>
      </c>
      <c r="BQ73" s="96">
        <v>2</v>
      </c>
      <c r="BR73" s="97">
        <v>47.5</v>
      </c>
      <c r="BS73" s="76">
        <v>95</v>
      </c>
      <c r="BT73" s="50"/>
      <c r="BU73" s="50">
        <f>VLOOKUP(BT73,'Начисление очков NEW'!$V$4:$W$68,2,FALSE)</f>
        <v>0</v>
      </c>
    </row>
    <row r="74" spans="2:73" ht="15" customHeight="1" x14ac:dyDescent="0.3">
      <c r="B74" s="89" t="s">
        <v>183</v>
      </c>
      <c r="C74" s="90">
        <f>C73+1</f>
        <v>66</v>
      </c>
      <c r="D74" s="83">
        <f>IF(BK74=0," ",IF(BK74-C74=0," ",BK74-C74))</f>
        <v>18</v>
      </c>
      <c r="E74" s="103">
        <v>3.5</v>
      </c>
      <c r="F74" s="107">
        <f>E74-BM74</f>
        <v>0</v>
      </c>
      <c r="G74" s="91">
        <f>N74+P74+R74+T74+V74+X74+Z74+AB74+AD74+AF74+AH74+AJ74+AL74+AN74+AP74+AR74+AT74+AV74+AX74+AZ74+BB74+BD74+BF74+BH74+BJ74</f>
        <v>93</v>
      </c>
      <c r="H74" s="84">
        <f>G74-BO74</f>
        <v>30</v>
      </c>
      <c r="I74" s="92">
        <f>ROUNDUP(COUNTIF(M74:BJ74,"&gt; 0")/2,0)</f>
        <v>5</v>
      </c>
      <c r="J74" s="93">
        <f>IF(G74=0, "", G74/I74)</f>
        <v>18.600000000000001</v>
      </c>
      <c r="K74" s="100">
        <f>SUMPRODUCT(LARGE((N74,P74,R74,T74,V74,X74,Z74,AB74,AD74,AF74,AH74,AJ74,AL74,AN74,AP74,AR74,AT74,AV74,AX74,AZ74,BB74,BD74,BF74,BH74,BJ74),{1,2,3,4,5,6,7,8}))</f>
        <v>93</v>
      </c>
      <c r="L74" s="101">
        <f>K74-BS74</f>
        <v>30</v>
      </c>
      <c r="M74" s="57">
        <v>8</v>
      </c>
      <c r="N74" s="58">
        <f>IFERROR(VLOOKUP(M74,'Начисление очков NEW'!$V$4:$W$69,2,FALSE),0)</f>
        <v>30</v>
      </c>
      <c r="O74" s="48" t="s">
        <v>119</v>
      </c>
      <c r="P74" s="48">
        <f>IFERROR(VLOOKUP(O74,'Начисление очков NEW'!$G$4:$H$69,2,FALSE),0)</f>
        <v>0</v>
      </c>
      <c r="Q74" s="57" t="s">
        <v>119</v>
      </c>
      <c r="R74" s="58">
        <f>IFERROR(VLOOKUP(Q74,'Начисление очков NEW'!$AF$4:$AG$69,2,FALSE),0)</f>
        <v>0</v>
      </c>
      <c r="S74" s="6" t="s">
        <v>119</v>
      </c>
      <c r="T74" s="59">
        <f>IFERROR(VLOOKUP(S74,'Начисление очков NEW'!$L$4:$M$69,2,FALSE),0)</f>
        <v>0</v>
      </c>
      <c r="U74" s="57">
        <v>9</v>
      </c>
      <c r="V74" s="58">
        <f>IFERROR(VLOOKUP(U74,'Начисление очков NEW'!$AF$4:$AG$69,2,FALSE),0)</f>
        <v>10</v>
      </c>
      <c r="W74" s="6" t="s">
        <v>119</v>
      </c>
      <c r="X74" s="59">
        <f>IFERROR(VLOOKUP(W74,'Начисление очков NEW'!$B$4:$C$69,2,FALSE),0)</f>
        <v>0</v>
      </c>
      <c r="Y74" s="6">
        <v>5</v>
      </c>
      <c r="Z74" s="59">
        <f>IFERROR(VLOOKUP(Y74,'Начисление очков NEW'!$V$4:$W$69,2,FALSE),0)</f>
        <v>40</v>
      </c>
      <c r="AA74" s="57" t="s">
        <v>119</v>
      </c>
      <c r="AB74" s="58">
        <f>IFERROR(VLOOKUP(AA74,'Начисление очков NEW'!$G$4:$H$69,2,FALSE),0)</f>
        <v>0</v>
      </c>
      <c r="AC74" s="6">
        <v>17</v>
      </c>
      <c r="AD74" s="59">
        <f>IFERROR(VLOOKUP(AC74,'Начисление очков NEW'!$V$4:$W$69,2,FALSE),0)</f>
        <v>10</v>
      </c>
      <c r="AE74" s="57" t="s">
        <v>119</v>
      </c>
      <c r="AF74" s="58">
        <f>IFERROR(VLOOKUP(AE74,'Начисление очков NEW'!$B$4:$C$69,2,FALSE),0)</f>
        <v>0</v>
      </c>
      <c r="AG74" s="57" t="s">
        <v>119</v>
      </c>
      <c r="AH74" s="58">
        <f>IFERROR(VLOOKUP(AG74,'Начисление очков NEW'!$V$4:$W$69,2,FALSE),0)</f>
        <v>0</v>
      </c>
      <c r="AI74" s="57" t="s">
        <v>119</v>
      </c>
      <c r="AJ74" s="58">
        <f>IFERROR(VLOOKUP(AI74,'Начисление очков NEW'!$AF$4:$AG$69,2,FALSE),0)</f>
        <v>0</v>
      </c>
      <c r="AK74" s="6">
        <v>32</v>
      </c>
      <c r="AL74" s="59">
        <f>IFERROR(VLOOKUP(AK74,'Начисление очков NEW'!$V$4:$W$69,2,FALSE),0)</f>
        <v>3</v>
      </c>
      <c r="AM74" s="57" t="s">
        <v>119</v>
      </c>
      <c r="AN74" s="58">
        <f>IFERROR(VLOOKUP(AM74,'Начисление очков NEW'!$B$4:$C$69,2,FALSE),0)</f>
        <v>0</v>
      </c>
      <c r="AO74" s="6" t="s">
        <v>119</v>
      </c>
      <c r="AP74" s="59">
        <f>IFERROR(VLOOKUP(AO74,'Начисление очков NEW'!$V$4:$W$69,2,FALSE),0)</f>
        <v>0</v>
      </c>
      <c r="AQ74" s="57" t="s">
        <v>119</v>
      </c>
      <c r="AR74" s="58">
        <f>IFERROR(VLOOKUP(AQ74,'Начисление очков NEW'!$G$4:$H$69,2,FALSE),0)</f>
        <v>0</v>
      </c>
      <c r="AS74" s="57" t="s">
        <v>119</v>
      </c>
      <c r="AT74" s="58">
        <f>IFERROR(VLOOKUP(AS74,'Начисление очков NEW'!$AF$4:$AG$69,2,FALSE),0)</f>
        <v>0</v>
      </c>
      <c r="AU74" s="6" t="s">
        <v>119</v>
      </c>
      <c r="AV74" s="59">
        <f>IFERROR(VLOOKUP(AU74,'Начисление очков NEW'!$G$4:$H$69,2,FALSE),0)</f>
        <v>0</v>
      </c>
      <c r="AW74" s="6" t="s">
        <v>119</v>
      </c>
      <c r="AX74" s="59">
        <f>IFERROR(VLOOKUP(AW74,'Начисление очков NEW'!$AF$4:$AG$69,2,FALSE),0)</f>
        <v>0</v>
      </c>
      <c r="AY74" s="57"/>
      <c r="AZ74" s="58">
        <f>IFERROR(VLOOKUP(AY74,'Начисление очков NEW'!$V$4:$W$69,2,FALSE),0)</f>
        <v>0</v>
      </c>
      <c r="BA74" s="57"/>
      <c r="BB74" s="58">
        <f>IFERROR(VLOOKUP(BA74,'Начисление очков NEW'!$B$4:$C$69,2,FALSE),0)</f>
        <v>0</v>
      </c>
      <c r="BC74" s="57" t="s">
        <v>119</v>
      </c>
      <c r="BD74" s="58">
        <f>IFERROR(VLOOKUP(BC74,'Начисление очков NEW'!$V$4:$W$69,2,FALSE),0)</f>
        <v>0</v>
      </c>
      <c r="BE74" s="6" t="s">
        <v>119</v>
      </c>
      <c r="BF74" s="59">
        <f>IFERROR(VLOOKUP(BE74,'Начисление очков NEW'!$G$4:$H$69,2,FALSE),0)</f>
        <v>0</v>
      </c>
      <c r="BG74" s="6"/>
      <c r="BH74" s="59">
        <f>IFERROR(VLOOKUP(BG74,'Начисление очков NEW'!$V$4:$W$69,2,FALSE),0)</f>
        <v>0</v>
      </c>
      <c r="BI74" s="57"/>
      <c r="BJ74" s="58">
        <f>IFERROR(VLOOKUP(BI74,'Начисление очков NEW'!$V$4:$W$69,2,FALSE),0)</f>
        <v>0</v>
      </c>
      <c r="BK74" s="45">
        <v>84</v>
      </c>
      <c r="BL74" s="45">
        <v>1</v>
      </c>
      <c r="BM74" s="45">
        <v>3.5</v>
      </c>
      <c r="BN74" s="45">
        <v>0</v>
      </c>
      <c r="BO74" s="109">
        <v>63</v>
      </c>
      <c r="BP74" s="109">
        <v>0</v>
      </c>
      <c r="BQ74" s="96">
        <v>4</v>
      </c>
      <c r="BR74" s="97">
        <v>15.75</v>
      </c>
      <c r="BS74" s="109">
        <v>63</v>
      </c>
      <c r="BT74" s="50"/>
      <c r="BU74" s="50">
        <f>VLOOKUP(BT74,'Начисление очков NEW'!$V$4:$W$68,2,FALSE)</f>
        <v>0</v>
      </c>
    </row>
    <row r="75" spans="2:73" ht="15" customHeight="1" x14ac:dyDescent="0.3">
      <c r="B75" s="89" t="s">
        <v>71</v>
      </c>
      <c r="C75" s="90">
        <f>C74+1</f>
        <v>67</v>
      </c>
      <c r="D75" s="83" t="str">
        <f>IF(BK75=0," ",IF(BK75-C75=0," ",BK75-C75))</f>
        <v xml:space="preserve"> </v>
      </c>
      <c r="E75" s="103">
        <v>4</v>
      </c>
      <c r="F75" s="107">
        <f>E75-BM75</f>
        <v>0</v>
      </c>
      <c r="G75" s="91">
        <f>N75+P75+R75+T75+V75+X75+Z75+AB75+AD75+AF75+AH75+AJ75+AL75+AN75+AP75+AR75+AT75+AV75+AX75+AZ75+BB75+BD75+BF75+BH75+BJ75</f>
        <v>92</v>
      </c>
      <c r="H75" s="84">
        <f>G75-BO75</f>
        <v>0</v>
      </c>
      <c r="I75" s="92">
        <f>ROUNDUP(COUNTIF(M75:BJ75,"&gt; 0")/2,0)</f>
        <v>2</v>
      </c>
      <c r="J75" s="93">
        <f>IF(G75=0, "", G75/I75)</f>
        <v>46</v>
      </c>
      <c r="K75" s="100">
        <f>SUMPRODUCT(LARGE((N75,P75,R75,T75,V75,X75,Z75,AB75,AD75,AF75,AH75,AJ75,AL75,AN75,AP75,AR75,AT75,AV75,AX75,AZ75,BB75,BD75,BF75,BH75,BJ75),{1,2,3,4,5,6,7,8}))</f>
        <v>92</v>
      </c>
      <c r="L75" s="101">
        <f>K75-BS75</f>
        <v>0</v>
      </c>
      <c r="M75" s="57" t="s">
        <v>119</v>
      </c>
      <c r="N75" s="58">
        <f>IFERROR(VLOOKUP(M75,'Начисление очков NEW'!$V$4:$W$69,2,FALSE),0)</f>
        <v>0</v>
      </c>
      <c r="O75" s="48">
        <v>20</v>
      </c>
      <c r="P75" s="48">
        <f>IFERROR(VLOOKUP(O75,'Начисление очков NEW'!$G$4:$H$69,2,FALSE),0)</f>
        <v>27</v>
      </c>
      <c r="Q75" s="57" t="s">
        <v>119</v>
      </c>
      <c r="R75" s="58">
        <f>IFERROR(VLOOKUP(Q75,'Начисление очков NEW'!$AF$4:$AG$69,2,FALSE),0)</f>
        <v>0</v>
      </c>
      <c r="S75" s="6" t="s">
        <v>119</v>
      </c>
      <c r="T75" s="59">
        <f>IFERROR(VLOOKUP(S75,'Начисление очков NEW'!$L$4:$M$69,2,FALSE),0)</f>
        <v>0</v>
      </c>
      <c r="U75" s="57" t="s">
        <v>119</v>
      </c>
      <c r="V75" s="58">
        <f>IFERROR(VLOOKUP(U75,'Начисление очков NEW'!$AF$4:$AG$69,2,FALSE),0)</f>
        <v>0</v>
      </c>
      <c r="W75" s="6" t="s">
        <v>119</v>
      </c>
      <c r="X75" s="59">
        <f>IFERROR(VLOOKUP(W75,'Начисление очков NEW'!$B$4:$C$69,2,FALSE),0)</f>
        <v>0</v>
      </c>
      <c r="Y75" s="6" t="s">
        <v>119</v>
      </c>
      <c r="Z75" s="59">
        <f>IFERROR(VLOOKUP(Y75,'Начисление очков NEW'!$V$4:$W$69,2,FALSE),0)</f>
        <v>0</v>
      </c>
      <c r="AA75" s="57">
        <v>12</v>
      </c>
      <c r="AB75" s="58">
        <f>IFERROR(VLOOKUP(AA75,'Начисление очков NEW'!$G$4:$H$69,2,FALSE),0)</f>
        <v>65</v>
      </c>
      <c r="AC75" s="6" t="s">
        <v>119</v>
      </c>
      <c r="AD75" s="59">
        <f>IFERROR(VLOOKUP(AC75,'Начисление очков NEW'!$V$4:$W$69,2,FALSE),0)</f>
        <v>0</v>
      </c>
      <c r="AE75" s="57" t="s">
        <v>119</v>
      </c>
      <c r="AF75" s="58">
        <f>IFERROR(VLOOKUP(AE75,'Начисление очков NEW'!$B$4:$C$69,2,FALSE),0)</f>
        <v>0</v>
      </c>
      <c r="AG75" s="57" t="s">
        <v>119</v>
      </c>
      <c r="AH75" s="58">
        <f>IFERROR(VLOOKUP(AG75,'Начисление очков NEW'!$V$4:$W$69,2,FALSE),0)</f>
        <v>0</v>
      </c>
      <c r="AI75" s="57" t="s">
        <v>119</v>
      </c>
      <c r="AJ75" s="58">
        <f>IFERROR(VLOOKUP(AI75,'Начисление очков NEW'!$AF$4:$AG$69,2,FALSE),0)</f>
        <v>0</v>
      </c>
      <c r="AK75" s="6" t="s">
        <v>119</v>
      </c>
      <c r="AL75" s="59">
        <f>IFERROR(VLOOKUP(AK75,'Начисление очков NEW'!$V$4:$W$69,2,FALSE),0)</f>
        <v>0</v>
      </c>
      <c r="AM75" s="57" t="s">
        <v>119</v>
      </c>
      <c r="AN75" s="58">
        <f>IFERROR(VLOOKUP(AM75,'Начисление очков NEW'!$B$4:$C$69,2,FALSE),0)</f>
        <v>0</v>
      </c>
      <c r="AO75" s="6" t="s">
        <v>119</v>
      </c>
      <c r="AP75" s="59">
        <f>IFERROR(VLOOKUP(AO75,'Начисление очков NEW'!$V$4:$W$69,2,FALSE),0)</f>
        <v>0</v>
      </c>
      <c r="AQ75" s="57" t="s">
        <v>119</v>
      </c>
      <c r="AR75" s="58">
        <f>IFERROR(VLOOKUP(AQ75,'Начисление очков NEW'!$G$4:$H$69,2,FALSE),0)</f>
        <v>0</v>
      </c>
      <c r="AS75" s="57" t="s">
        <v>119</v>
      </c>
      <c r="AT75" s="58">
        <f>IFERROR(VLOOKUP(AS75,'Начисление очков NEW'!$AF$4:$AG$69,2,FALSE),0)</f>
        <v>0</v>
      </c>
      <c r="AU75" s="6" t="s">
        <v>119</v>
      </c>
      <c r="AV75" s="59">
        <f>IFERROR(VLOOKUP(AU75,'Начисление очков NEW'!$G$4:$H$69,2,FALSE),0)</f>
        <v>0</v>
      </c>
      <c r="AW75" s="6" t="s">
        <v>119</v>
      </c>
      <c r="AX75" s="59">
        <f>IFERROR(VLOOKUP(AW75,'Начисление очков NEW'!$AF$4:$AG$69,2,FALSE),0)</f>
        <v>0</v>
      </c>
      <c r="AY75" s="57" t="s">
        <v>119</v>
      </c>
      <c r="AZ75" s="58">
        <f>IFERROR(VLOOKUP(AY75,'Начисление очков NEW'!$V$4:$W$69,2,FALSE),0)</f>
        <v>0</v>
      </c>
      <c r="BA75" s="57" t="s">
        <v>119</v>
      </c>
      <c r="BB75" s="58">
        <f>IFERROR(VLOOKUP(BA75,'Начисление очков NEW'!$B$4:$C$69,2,FALSE),0)</f>
        <v>0</v>
      </c>
      <c r="BC75" s="57" t="s">
        <v>119</v>
      </c>
      <c r="BD75" s="58">
        <f>IFERROR(VLOOKUP(BC75,'Начисление очков NEW'!$V$4:$W$69,2,FALSE),0)</f>
        <v>0</v>
      </c>
      <c r="BE75" s="6" t="s">
        <v>119</v>
      </c>
      <c r="BF75" s="59">
        <f>IFERROR(VLOOKUP(BE75,'Начисление очков NEW'!$G$4:$H$69,2,FALSE),0)</f>
        <v>0</v>
      </c>
      <c r="BG75" s="6" t="s">
        <v>119</v>
      </c>
      <c r="BH75" s="59">
        <f>IFERROR(VLOOKUP(BG75,'Начисление очков NEW'!$V$4:$W$69,2,FALSE),0)</f>
        <v>0</v>
      </c>
      <c r="BI75" s="57" t="s">
        <v>119</v>
      </c>
      <c r="BJ75" s="58">
        <f>IFERROR(VLOOKUP(BI75,'Начисление очков NEW'!$V$4:$W$69,2,FALSE),0)</f>
        <v>0</v>
      </c>
      <c r="BK75" s="45">
        <v>67</v>
      </c>
      <c r="BL75" s="45">
        <v>-8</v>
      </c>
      <c r="BM75" s="45">
        <v>4</v>
      </c>
      <c r="BN75" s="74">
        <v>0</v>
      </c>
      <c r="BO75" s="76">
        <v>92</v>
      </c>
      <c r="BP75" s="76">
        <v>-23</v>
      </c>
      <c r="BQ75" s="96">
        <v>2</v>
      </c>
      <c r="BR75" s="97">
        <v>46</v>
      </c>
      <c r="BS75" s="76">
        <v>92</v>
      </c>
      <c r="BT75" s="50"/>
      <c r="BU75" s="50">
        <f>VLOOKUP(BT75,'Начисление очков NEW'!$V$4:$W$68,2,FALSE)</f>
        <v>0</v>
      </c>
    </row>
    <row r="76" spans="2:73" ht="15" customHeight="1" x14ac:dyDescent="0.3">
      <c r="B76" s="89" t="s">
        <v>69</v>
      </c>
      <c r="C76" s="90">
        <f>C75+1</f>
        <v>68</v>
      </c>
      <c r="D76" s="83" t="str">
        <f>IF(BK76=0," ",IF(BK76-C76=0," ",BK76-C76))</f>
        <v xml:space="preserve"> </v>
      </c>
      <c r="E76" s="103">
        <v>4.5</v>
      </c>
      <c r="F76" s="107">
        <f>E76-BM76</f>
        <v>0</v>
      </c>
      <c r="G76" s="91">
        <f>N76+P76+R76+T76+V76+X76+Z76+AB76+AD76+AF76+AH76+AJ76+AL76+AN76+AP76+AR76+AT76+AV76+AX76+AZ76+BB76+BD76+BF76+BH76+BJ76</f>
        <v>90</v>
      </c>
      <c r="H76" s="84">
        <f>G76-BO76</f>
        <v>0</v>
      </c>
      <c r="I76" s="92">
        <f>ROUNDUP(COUNTIF(M76:BJ76,"&gt; 0")/2,0)</f>
        <v>1</v>
      </c>
      <c r="J76" s="93">
        <f>IF(G76=0, "", G76/I76)</f>
        <v>90</v>
      </c>
      <c r="K76" s="100">
        <f>SUMPRODUCT(LARGE((N76,P76,R76,T76,V76,X76,Z76,AB76,AD76,AF76,AH76,AJ76,AL76,AN76,AP76,AR76,AT76,AV76,AX76,AZ76,BB76,BD76,BF76,BH76,BJ76),{1,2,3,4,5,6,7,8}))</f>
        <v>90</v>
      </c>
      <c r="L76" s="101">
        <f>K76-BS76</f>
        <v>0</v>
      </c>
      <c r="M76" s="57" t="s">
        <v>119</v>
      </c>
      <c r="N76" s="58">
        <f>IFERROR(VLOOKUP(M76,'Начисление очков NEW'!$V$4:$W$69,2,FALSE),0)</f>
        <v>0</v>
      </c>
      <c r="O76" s="48" t="s">
        <v>119</v>
      </c>
      <c r="P76" s="48">
        <f>IFERROR(VLOOKUP(O76,'Начисление очков NEW'!$G$4:$H$69,2,FALSE),0)</f>
        <v>0</v>
      </c>
      <c r="Q76" s="57" t="s">
        <v>119</v>
      </c>
      <c r="R76" s="58">
        <f>IFERROR(VLOOKUP(Q76,'Начисление очков NEW'!$AF$4:$AG$69,2,FALSE),0)</f>
        <v>0</v>
      </c>
      <c r="S76" s="6" t="s">
        <v>119</v>
      </c>
      <c r="T76" s="59">
        <f>IFERROR(VLOOKUP(S76,'Начисление очков NEW'!$L$4:$M$69,2,FALSE),0)</f>
        <v>0</v>
      </c>
      <c r="U76" s="57" t="s">
        <v>119</v>
      </c>
      <c r="V76" s="58">
        <f>IFERROR(VLOOKUP(U76,'Начисление очков NEW'!$AF$4:$AG$69,2,FALSE),0)</f>
        <v>0</v>
      </c>
      <c r="W76" s="6" t="s">
        <v>119</v>
      </c>
      <c r="X76" s="59">
        <f>IFERROR(VLOOKUP(W76,'Начисление очков NEW'!$B$4:$C$69,2,FALSE),0)</f>
        <v>0</v>
      </c>
      <c r="Y76" s="6" t="s">
        <v>119</v>
      </c>
      <c r="Z76" s="59">
        <f>IFERROR(VLOOKUP(Y76,'Начисление очков NEW'!$V$4:$W$69,2,FALSE),0)</f>
        <v>0</v>
      </c>
      <c r="AA76" s="57" t="s">
        <v>119</v>
      </c>
      <c r="AB76" s="58">
        <f>IFERROR(VLOOKUP(AA76,'Начисление очков NEW'!$G$4:$H$69,2,FALSE),0)</f>
        <v>0</v>
      </c>
      <c r="AC76" s="6" t="s">
        <v>119</v>
      </c>
      <c r="AD76" s="59">
        <f>IFERROR(VLOOKUP(AC76,'Начисление очков NEW'!$V$4:$W$69,2,FALSE),0)</f>
        <v>0</v>
      </c>
      <c r="AE76" s="57" t="s">
        <v>119</v>
      </c>
      <c r="AF76" s="58">
        <f>IFERROR(VLOOKUP(AE76,'Начисление очков NEW'!$B$4:$C$69,2,FALSE),0)</f>
        <v>0</v>
      </c>
      <c r="AG76" s="57" t="s">
        <v>119</v>
      </c>
      <c r="AH76" s="58">
        <f>IFERROR(VLOOKUP(AG76,'Начисление очков NEW'!$V$4:$W$69,2,FALSE),0)</f>
        <v>0</v>
      </c>
      <c r="AI76" s="57" t="s">
        <v>119</v>
      </c>
      <c r="AJ76" s="58">
        <f>IFERROR(VLOOKUP(AI76,'Начисление очков NEW'!$AF$4:$AG$69,2,FALSE),0)</f>
        <v>0</v>
      </c>
      <c r="AK76" s="6" t="s">
        <v>119</v>
      </c>
      <c r="AL76" s="59">
        <f>IFERROR(VLOOKUP(AK76,'Начисление очков NEW'!$V$4:$W$69,2,FALSE),0)</f>
        <v>0</v>
      </c>
      <c r="AM76" s="57">
        <v>16</v>
      </c>
      <c r="AN76" s="58">
        <f>IFERROR(VLOOKUP(AM76,'Начисление очков NEW'!$B$4:$C$69,2,FALSE),0)</f>
        <v>90</v>
      </c>
      <c r="AO76" s="6" t="s">
        <v>119</v>
      </c>
      <c r="AP76" s="59">
        <f>IFERROR(VLOOKUP(AO76,'Начисление очков NEW'!$V$4:$W$69,2,FALSE),0)</f>
        <v>0</v>
      </c>
      <c r="AQ76" s="57" t="s">
        <v>119</v>
      </c>
      <c r="AR76" s="58">
        <f>IFERROR(VLOOKUP(AQ76,'Начисление очков NEW'!$G$4:$H$69,2,FALSE),0)</f>
        <v>0</v>
      </c>
      <c r="AS76" s="57" t="s">
        <v>119</v>
      </c>
      <c r="AT76" s="58">
        <f>IFERROR(VLOOKUP(AS76,'Начисление очков NEW'!$AF$4:$AG$69,2,FALSE),0)</f>
        <v>0</v>
      </c>
      <c r="AU76" s="6" t="s">
        <v>119</v>
      </c>
      <c r="AV76" s="59">
        <f>IFERROR(VLOOKUP(AU76,'Начисление очков NEW'!$G$4:$H$69,2,FALSE),0)</f>
        <v>0</v>
      </c>
      <c r="AW76" s="6" t="s">
        <v>119</v>
      </c>
      <c r="AX76" s="59">
        <f>IFERROR(VLOOKUP(AW76,'Начисление очков NEW'!$AF$4:$AG$69,2,FALSE),0)</f>
        <v>0</v>
      </c>
      <c r="AY76" s="57" t="s">
        <v>119</v>
      </c>
      <c r="AZ76" s="58">
        <f>IFERROR(VLOOKUP(AY76,'Начисление очков NEW'!$V$4:$W$69,2,FALSE),0)</f>
        <v>0</v>
      </c>
      <c r="BA76" s="57" t="s">
        <v>119</v>
      </c>
      <c r="BB76" s="58">
        <f>IFERROR(VLOOKUP(BA76,'Начисление очков NEW'!$B$4:$C$69,2,FALSE),0)</f>
        <v>0</v>
      </c>
      <c r="BC76" s="57" t="s">
        <v>119</v>
      </c>
      <c r="BD76" s="58">
        <f>IFERROR(VLOOKUP(BC76,'Начисление очков NEW'!$V$4:$W$69,2,FALSE),0)</f>
        <v>0</v>
      </c>
      <c r="BE76" s="6" t="s">
        <v>119</v>
      </c>
      <c r="BF76" s="59">
        <f>IFERROR(VLOOKUP(BE76,'Начисление очков NEW'!$G$4:$H$69,2,FALSE),0)</f>
        <v>0</v>
      </c>
      <c r="BG76" s="6" t="s">
        <v>119</v>
      </c>
      <c r="BH76" s="59">
        <f>IFERROR(VLOOKUP(BG76,'Начисление очков NEW'!$V$4:$W$69,2,FALSE),0)</f>
        <v>0</v>
      </c>
      <c r="BI76" s="57" t="s">
        <v>119</v>
      </c>
      <c r="BJ76" s="58">
        <f>IFERROR(VLOOKUP(BI76,'Начисление очков NEW'!$V$4:$W$69,2,FALSE),0)</f>
        <v>0</v>
      </c>
      <c r="BK76" s="45">
        <v>68</v>
      </c>
      <c r="BL76" s="45" t="s">
        <v>221</v>
      </c>
      <c r="BM76" s="45">
        <v>4.5</v>
      </c>
      <c r="BN76" s="74">
        <v>0</v>
      </c>
      <c r="BO76" s="75">
        <v>90</v>
      </c>
      <c r="BP76" s="75">
        <v>0</v>
      </c>
      <c r="BQ76" s="96">
        <v>1</v>
      </c>
      <c r="BR76" s="97">
        <v>90</v>
      </c>
      <c r="BS76" s="75">
        <v>90</v>
      </c>
      <c r="BT76" s="50"/>
      <c r="BU76" s="50">
        <f>VLOOKUP(BT76,'Начисление очков NEW'!$V$4:$W$68,2,FALSE)</f>
        <v>0</v>
      </c>
    </row>
    <row r="77" spans="2:73" ht="15" customHeight="1" x14ac:dyDescent="0.3">
      <c r="B77" s="89" t="s">
        <v>80</v>
      </c>
      <c r="C77" s="90">
        <f>C76+1</f>
        <v>69</v>
      </c>
      <c r="D77" s="83">
        <f>IF(BK77=0," ",IF(BK77-C77=0," ",BK77-C77))</f>
        <v>-8</v>
      </c>
      <c r="E77" s="103">
        <v>3</v>
      </c>
      <c r="F77" s="107">
        <f>E77-BM77</f>
        <v>0</v>
      </c>
      <c r="G77" s="91">
        <f>N77+P77+R77+T77+V77+X77+Z77+AB77+AD77+AF77+AH77+AJ77+AL77+AN77+AP77+AR77+AT77+AV77+AX77+AZ77+BB77+BD77+BF77+BH77+BJ77</f>
        <v>89</v>
      </c>
      <c r="H77" s="84">
        <f>G77-BO77</f>
        <v>-11</v>
      </c>
      <c r="I77" s="92">
        <f>ROUNDUP(COUNTIF(M77:BJ77,"&gt; 0")/2,0)</f>
        <v>5</v>
      </c>
      <c r="J77" s="93">
        <f>IF(G77=0, "", G77/I77)</f>
        <v>17.8</v>
      </c>
      <c r="K77" s="100">
        <f>SUMPRODUCT(LARGE((N77,P77,R77,T77,V77,X77,Z77,AB77,AD77,AF77,AH77,AJ77,AL77,AN77,AP77,AR77,AT77,AV77,AX77,AZ77,BB77,BD77,BF77,BH77,BJ77),{1,2,3,4,5,6,7,8}))</f>
        <v>89</v>
      </c>
      <c r="L77" s="101">
        <f>K77-BS77</f>
        <v>-11</v>
      </c>
      <c r="M77" s="57" t="s">
        <v>119</v>
      </c>
      <c r="N77" s="58">
        <f>IFERROR(VLOOKUP(M77,'Начисление очков NEW'!$V$4:$W$69,2,FALSE),0)</f>
        <v>0</v>
      </c>
      <c r="O77" s="48" t="s">
        <v>119</v>
      </c>
      <c r="P77" s="48">
        <f>IFERROR(VLOOKUP(O77,'Начисление очков NEW'!$G$4:$H$69,2,FALSE),0)</f>
        <v>0</v>
      </c>
      <c r="Q77" s="57" t="s">
        <v>119</v>
      </c>
      <c r="R77" s="58">
        <f>IFERROR(VLOOKUP(Q77,'Начисление очков NEW'!$AF$4:$AG$69,2,FALSE),0)</f>
        <v>0</v>
      </c>
      <c r="S77" s="6" t="s">
        <v>119</v>
      </c>
      <c r="T77" s="59">
        <f>IFERROR(VLOOKUP(S77,'Начисление очков NEW'!$L$4:$M$69,2,FALSE),0)</f>
        <v>0</v>
      </c>
      <c r="U77" s="57" t="s">
        <v>119</v>
      </c>
      <c r="V77" s="58">
        <f>IFERROR(VLOOKUP(U77,'Начисление очков NEW'!$AF$4:$AG$69,2,FALSE),0)</f>
        <v>0</v>
      </c>
      <c r="W77" s="6" t="s">
        <v>119</v>
      </c>
      <c r="X77" s="59">
        <f>IFERROR(VLOOKUP(W77,'Начисление очков NEW'!$B$4:$C$69,2,FALSE),0)</f>
        <v>0</v>
      </c>
      <c r="Y77" s="6" t="s">
        <v>119</v>
      </c>
      <c r="Z77" s="59">
        <f>IFERROR(VLOOKUP(Y77,'Начисление очков NEW'!$V$4:$W$69,2,FALSE),0)</f>
        <v>0</v>
      </c>
      <c r="AA77" s="57" t="s">
        <v>119</v>
      </c>
      <c r="AB77" s="58">
        <f>IFERROR(VLOOKUP(AA77,'Начисление очков NEW'!$G$4:$H$69,2,FALSE),0)</f>
        <v>0</v>
      </c>
      <c r="AC77" s="6" t="s">
        <v>119</v>
      </c>
      <c r="AD77" s="59">
        <f>IFERROR(VLOOKUP(AC77,'Начисление очков NEW'!$V$4:$W$69,2,FALSE),0)</f>
        <v>0</v>
      </c>
      <c r="AE77" s="57" t="s">
        <v>119</v>
      </c>
      <c r="AF77" s="58">
        <f>IFERROR(VLOOKUP(AE77,'Начисление очков NEW'!$B$4:$C$69,2,FALSE),0)</f>
        <v>0</v>
      </c>
      <c r="AG77" s="57">
        <v>16</v>
      </c>
      <c r="AH77" s="58">
        <f>IFERROR(VLOOKUP(AG77,'Начисление очков NEW'!$V$4:$W$69,2,FALSE),0)</f>
        <v>11</v>
      </c>
      <c r="AI77" s="57" t="s">
        <v>119</v>
      </c>
      <c r="AJ77" s="58">
        <f>IFERROR(VLOOKUP(AI77,'Начисление очков NEW'!$AF$4:$AG$69,2,FALSE),0)</f>
        <v>0</v>
      </c>
      <c r="AK77" s="6" t="s">
        <v>119</v>
      </c>
      <c r="AL77" s="59">
        <f>IFERROR(VLOOKUP(AK77,'Начисление очков NEW'!$V$4:$W$69,2,FALSE),0)</f>
        <v>0</v>
      </c>
      <c r="AM77" s="57" t="s">
        <v>119</v>
      </c>
      <c r="AN77" s="58">
        <f>IFERROR(VLOOKUP(AM77,'Начисление очков NEW'!$B$4:$C$69,2,FALSE),0)</f>
        <v>0</v>
      </c>
      <c r="AO77" s="6">
        <v>12</v>
      </c>
      <c r="AP77" s="59">
        <f>IFERROR(VLOOKUP(AO77,'Начисление очков NEW'!$V$4:$W$69,2,FALSE),0)</f>
        <v>17</v>
      </c>
      <c r="AQ77" s="57" t="s">
        <v>119</v>
      </c>
      <c r="AR77" s="58">
        <f>IFERROR(VLOOKUP(AQ77,'Начисление очков NEW'!$G$4:$H$69,2,FALSE),0)</f>
        <v>0</v>
      </c>
      <c r="AS77" s="57" t="s">
        <v>119</v>
      </c>
      <c r="AT77" s="58">
        <f>IFERROR(VLOOKUP(AS77,'Начисление очков NEW'!$AF$4:$AG$69,2,FALSE),0)</f>
        <v>0</v>
      </c>
      <c r="AU77" s="6">
        <v>20</v>
      </c>
      <c r="AV77" s="59">
        <f>IFERROR(VLOOKUP(AU77,'Начисление очков NEW'!$G$4:$H$69,2,FALSE),0)</f>
        <v>27</v>
      </c>
      <c r="AW77" s="6" t="s">
        <v>119</v>
      </c>
      <c r="AX77" s="59">
        <f>IFERROR(VLOOKUP(AW77,'Начисление очков NEW'!$AF$4:$AG$69,2,FALSE),0)</f>
        <v>0</v>
      </c>
      <c r="AY77" s="57">
        <v>32</v>
      </c>
      <c r="AZ77" s="58">
        <f>IFERROR(VLOOKUP(AY77,'Начисление очков NEW'!$V$4:$W$69,2,FALSE),0)</f>
        <v>3</v>
      </c>
      <c r="BA77" s="57">
        <v>28</v>
      </c>
      <c r="BB77" s="58">
        <f>IFERROR(VLOOKUP(BA77,'Начисление очков NEW'!$B$4:$C$69,2,FALSE),0)</f>
        <v>31</v>
      </c>
      <c r="BC77" s="57" t="s">
        <v>119</v>
      </c>
      <c r="BD77" s="58">
        <f>IFERROR(VLOOKUP(BC77,'Начисление очков NEW'!$V$4:$W$69,2,FALSE),0)</f>
        <v>0</v>
      </c>
      <c r="BE77" s="6" t="s">
        <v>119</v>
      </c>
      <c r="BF77" s="59">
        <f>IFERROR(VLOOKUP(BE77,'Начисление очков NEW'!$G$4:$H$69,2,FALSE),0)</f>
        <v>0</v>
      </c>
      <c r="BG77" s="6" t="s">
        <v>119</v>
      </c>
      <c r="BH77" s="59">
        <f>IFERROR(VLOOKUP(BG77,'Начисление очков NEW'!$V$4:$W$69,2,FALSE),0)</f>
        <v>0</v>
      </c>
      <c r="BI77" s="57" t="s">
        <v>119</v>
      </c>
      <c r="BJ77" s="58">
        <f>IFERROR(VLOOKUP(BI77,'Начисление очков NEW'!$V$4:$W$69,2,FALSE),0)</f>
        <v>0</v>
      </c>
      <c r="BK77" s="45">
        <v>61</v>
      </c>
      <c r="BL77" s="45">
        <v>3</v>
      </c>
      <c r="BM77" s="45">
        <v>3</v>
      </c>
      <c r="BN77" s="74">
        <v>0</v>
      </c>
      <c r="BO77" s="76">
        <v>100</v>
      </c>
      <c r="BP77" s="76">
        <v>0</v>
      </c>
      <c r="BQ77" s="96">
        <v>6</v>
      </c>
      <c r="BR77" s="97">
        <v>16.666666666666668</v>
      </c>
      <c r="BS77" s="76">
        <v>100</v>
      </c>
      <c r="BT77" s="50">
        <v>16</v>
      </c>
      <c r="BU77" s="50">
        <f>VLOOKUP(BT77,'Начисление очков NEW'!$V$4:$W$68,2,FALSE)</f>
        <v>11</v>
      </c>
    </row>
    <row r="78" spans="2:73" ht="15" customHeight="1" x14ac:dyDescent="0.3">
      <c r="B78" s="89" t="s">
        <v>107</v>
      </c>
      <c r="C78" s="90">
        <f>C77+1</f>
        <v>70</v>
      </c>
      <c r="D78" s="83">
        <f>IF(BK78=0," ",IF(BK78-C78=0," ",BK78-C78))</f>
        <v>-1</v>
      </c>
      <c r="E78" s="103">
        <v>3</v>
      </c>
      <c r="F78" s="107">
        <f>E78-BM78</f>
        <v>0</v>
      </c>
      <c r="G78" s="91">
        <f>N78+P78+R78+T78+V78+X78+Z78+AB78+AD78+AF78+AH78+AJ78+AL78+AN78+AP78+AR78+AT78+AV78+AX78+AZ78+BB78+BD78+BF78+BH78+BJ78</f>
        <v>89</v>
      </c>
      <c r="H78" s="84">
        <f>G78-BO78</f>
        <v>5</v>
      </c>
      <c r="I78" s="92">
        <f>ROUNDUP(COUNTIF(M78:BJ78,"&gt; 0")/2,0)</f>
        <v>9</v>
      </c>
      <c r="J78" s="93">
        <f>IF(G78=0, "", G78/I78)</f>
        <v>9.8888888888888893</v>
      </c>
      <c r="K78" s="100">
        <f>SUMPRODUCT(LARGE((N78,P78,R78,T78,V78,X78,Z78,AB78,AD78,AF78,AH78,AJ78,AL78,AN78,AP78,AR78,AT78,AV78,AX78,AZ78,BB78,BD78,BF78,BH78,BJ78),{1,2,3,4,5,6,7,8}))</f>
        <v>85</v>
      </c>
      <c r="L78" s="101">
        <f>K78-BS78</f>
        <v>4</v>
      </c>
      <c r="M78" s="57">
        <v>18</v>
      </c>
      <c r="N78" s="58">
        <f>IFERROR(VLOOKUP(M78,'Начисление очков NEW'!$V$4:$W$69,2,FALSE),0)</f>
        <v>8</v>
      </c>
      <c r="O78" s="48" t="s">
        <v>119</v>
      </c>
      <c r="P78" s="48">
        <f>IFERROR(VLOOKUP(O78,'Начисление очков NEW'!$G$4:$H$69,2,FALSE),0)</f>
        <v>0</v>
      </c>
      <c r="Q78" s="57">
        <v>8</v>
      </c>
      <c r="R78" s="58">
        <f>IFERROR(VLOOKUP(Q78,'Начисление очков NEW'!$AF$4:$AG$69,2,FALSE),0)</f>
        <v>10</v>
      </c>
      <c r="S78" s="6" t="s">
        <v>119</v>
      </c>
      <c r="T78" s="59">
        <f>IFERROR(VLOOKUP(S78,'Начисление очков NEW'!$L$4:$M$69,2,FALSE),0)</f>
        <v>0</v>
      </c>
      <c r="U78" s="57" t="s">
        <v>119</v>
      </c>
      <c r="V78" s="58">
        <f>IFERROR(VLOOKUP(U78,'Начисление очков NEW'!$AF$4:$AG$69,2,FALSE),0)</f>
        <v>0</v>
      </c>
      <c r="W78" s="6" t="s">
        <v>119</v>
      </c>
      <c r="X78" s="59">
        <f>IFERROR(VLOOKUP(W78,'Начисление очков NEW'!$B$4:$C$69,2,FALSE),0)</f>
        <v>0</v>
      </c>
      <c r="Y78" s="6" t="s">
        <v>119</v>
      </c>
      <c r="Z78" s="59">
        <f>IFERROR(VLOOKUP(Y78,'Начисление очков NEW'!$V$4:$W$69,2,FALSE),0)</f>
        <v>0</v>
      </c>
      <c r="AA78" s="57" t="s">
        <v>119</v>
      </c>
      <c r="AB78" s="58">
        <f>IFERROR(VLOOKUP(AA78,'Начисление очков NEW'!$G$4:$H$69,2,FALSE),0)</f>
        <v>0</v>
      </c>
      <c r="AC78" s="6">
        <v>9</v>
      </c>
      <c r="AD78" s="59">
        <f>IFERROR(VLOOKUP(AC78,'Начисление очков NEW'!$V$4:$W$69,2,FALSE),0)</f>
        <v>25</v>
      </c>
      <c r="AE78" s="57" t="s">
        <v>119</v>
      </c>
      <c r="AF78" s="58">
        <f>IFERROR(VLOOKUP(AE78,'Начисление очков NEW'!$B$4:$C$69,2,FALSE),0)</f>
        <v>0</v>
      </c>
      <c r="AG78" s="57">
        <v>14</v>
      </c>
      <c r="AH78" s="58">
        <f>IFERROR(VLOOKUP(AG78,'Начисление очков NEW'!$V$4:$W$69,2,FALSE),0)</f>
        <v>13</v>
      </c>
      <c r="AI78" s="57" t="s">
        <v>119</v>
      </c>
      <c r="AJ78" s="58">
        <f>IFERROR(VLOOKUP(AI78,'Начисление очков NEW'!$AF$4:$AG$69,2,FALSE),0)</f>
        <v>0</v>
      </c>
      <c r="AK78" s="6">
        <v>16</v>
      </c>
      <c r="AL78" s="59">
        <f>IFERROR(VLOOKUP(AK78,'Начисление очков NEW'!$V$4:$W$69,2,FALSE),0)</f>
        <v>11</v>
      </c>
      <c r="AM78" s="57" t="s">
        <v>119</v>
      </c>
      <c r="AN78" s="58">
        <f>IFERROR(VLOOKUP(AM78,'Начисление очков NEW'!$B$4:$C$69,2,FALSE),0)</f>
        <v>0</v>
      </c>
      <c r="AO78" s="6" t="s">
        <v>119</v>
      </c>
      <c r="AP78" s="59">
        <f>IFERROR(VLOOKUP(AO78,'Начисление очков NEW'!$V$4:$W$69,2,FALSE),0)</f>
        <v>0</v>
      </c>
      <c r="AQ78" s="57" t="s">
        <v>119</v>
      </c>
      <c r="AR78" s="58">
        <f>IFERROR(VLOOKUP(AQ78,'Начисление очков NEW'!$G$4:$H$69,2,FALSE),0)</f>
        <v>0</v>
      </c>
      <c r="AS78" s="57">
        <v>17</v>
      </c>
      <c r="AT78" s="58">
        <f>IFERROR(VLOOKUP(AS78,'Начисление очков NEW'!$AF$4:$AG$69,2,FALSE),0)</f>
        <v>6</v>
      </c>
      <c r="AU78" s="6" t="s">
        <v>119</v>
      </c>
      <c r="AV78" s="59">
        <f>IFERROR(VLOOKUP(AU78,'Начисление очков NEW'!$G$4:$H$69,2,FALSE),0)</f>
        <v>0</v>
      </c>
      <c r="AW78" s="6">
        <v>17</v>
      </c>
      <c r="AX78" s="59">
        <f>IFERROR(VLOOKUP(AW78,'Начисление очков NEW'!$AF$4:$AG$69,2,FALSE),0)</f>
        <v>6</v>
      </c>
      <c r="AY78" s="57">
        <v>20</v>
      </c>
      <c r="AZ78" s="58">
        <f>IFERROR(VLOOKUP(AY78,'Начисление очков NEW'!$V$4:$W$69,2,FALSE),0)</f>
        <v>6</v>
      </c>
      <c r="BA78" s="57" t="s">
        <v>119</v>
      </c>
      <c r="BB78" s="58">
        <f>IFERROR(VLOOKUP(BA78,'Начисление очков NEW'!$B$4:$C$69,2,FALSE),0)</f>
        <v>0</v>
      </c>
      <c r="BC78" s="57" t="s">
        <v>119</v>
      </c>
      <c r="BD78" s="58">
        <f>IFERROR(VLOOKUP(BC78,'Начисление очков NEW'!$V$4:$W$69,2,FALSE),0)</f>
        <v>0</v>
      </c>
      <c r="BE78" s="6" t="s">
        <v>119</v>
      </c>
      <c r="BF78" s="59">
        <f>IFERROR(VLOOKUP(BE78,'Начисление очков NEW'!$G$4:$H$69,2,FALSE),0)</f>
        <v>0</v>
      </c>
      <c r="BG78" s="6" t="s">
        <v>119</v>
      </c>
      <c r="BH78" s="59">
        <f>IFERROR(VLOOKUP(BG78,'Начисление очков NEW'!$V$4:$W$69,2,FALSE),0)</f>
        <v>0</v>
      </c>
      <c r="BI78" s="57">
        <v>24</v>
      </c>
      <c r="BJ78" s="58">
        <f>IFERROR(VLOOKUP(BI78,'Начисление очков NEW'!$V$4:$W$69,2,FALSE),0)</f>
        <v>4</v>
      </c>
      <c r="BK78" s="45">
        <v>69</v>
      </c>
      <c r="BL78" s="45" t="s">
        <v>221</v>
      </c>
      <c r="BM78" s="45">
        <v>3</v>
      </c>
      <c r="BN78" s="74">
        <v>0</v>
      </c>
      <c r="BO78" s="76">
        <v>84</v>
      </c>
      <c r="BP78" s="76">
        <v>0</v>
      </c>
      <c r="BQ78" s="96">
        <v>9</v>
      </c>
      <c r="BR78" s="97">
        <v>9.3333333333333339</v>
      </c>
      <c r="BS78" s="76">
        <v>81</v>
      </c>
      <c r="BT78" s="50">
        <v>32</v>
      </c>
      <c r="BU78" s="50">
        <f>VLOOKUP(BT78,'Начисление очков NEW'!$V$4:$W$68,2,FALSE)</f>
        <v>3</v>
      </c>
    </row>
    <row r="79" spans="2:73" ht="15" customHeight="1" x14ac:dyDescent="0.3">
      <c r="B79" s="89" t="s">
        <v>167</v>
      </c>
      <c r="C79" s="90">
        <f>C78+1</f>
        <v>71</v>
      </c>
      <c r="D79" s="83">
        <f>IF(BK79=0," ",IF(BK79-C79=0," ",BK79-C79))</f>
        <v>1</v>
      </c>
      <c r="E79" s="103">
        <v>3.5</v>
      </c>
      <c r="F79" s="107">
        <f>E79-BM79</f>
        <v>0</v>
      </c>
      <c r="G79" s="91">
        <f>N79+P79+R79+T79+V79+X79+Z79+AB79+AD79+AF79+AH79+AJ79+AL79+AN79+AP79+AR79+AT79+AV79+AX79+AZ79+BB79+BD79+BF79+BH79+BJ79</f>
        <v>81</v>
      </c>
      <c r="H79" s="84">
        <f>G79-BO79</f>
        <v>3</v>
      </c>
      <c r="I79" s="92">
        <f>ROUNDUP(COUNTIF(M79:BJ79,"&gt; 0")/2,0)</f>
        <v>5</v>
      </c>
      <c r="J79" s="93">
        <f>IF(G79=0, "", G79/I79)</f>
        <v>16.2</v>
      </c>
      <c r="K79" s="100">
        <f>SUMPRODUCT(LARGE((N79,P79,R79,T79,V79,X79,Z79,AB79,AD79,AF79,AH79,AJ79,AL79,AN79,AP79,AR79,AT79,AV79,AX79,AZ79,BB79,BD79,BF79,BH79,BJ79),{1,2,3,4,5,6,7,8}))</f>
        <v>81</v>
      </c>
      <c r="L79" s="101">
        <f>K79-BS79</f>
        <v>3</v>
      </c>
      <c r="M79" s="57">
        <v>32</v>
      </c>
      <c r="N79" s="58">
        <f>IFERROR(VLOOKUP(M79,'Начисление очков NEW'!$V$4:$W$69,2,FALSE),0)</f>
        <v>3</v>
      </c>
      <c r="O79" s="48" t="s">
        <v>119</v>
      </c>
      <c r="P79" s="48">
        <f>IFERROR(VLOOKUP(O79,'Начисление очков NEW'!$G$4:$H$69,2,FALSE),0)</f>
        <v>0</v>
      </c>
      <c r="Q79" s="57">
        <v>3</v>
      </c>
      <c r="R79" s="58">
        <f>IFERROR(VLOOKUP(Q79,'Начисление очков NEW'!$AF$4:$AG$69,2,FALSE),0)</f>
        <v>21</v>
      </c>
      <c r="S79" s="6" t="s">
        <v>119</v>
      </c>
      <c r="T79" s="59">
        <f>IFERROR(VLOOKUP(S79,'Начисление очков NEW'!$L$4:$M$69,2,FALSE),0)</f>
        <v>0</v>
      </c>
      <c r="U79" s="57" t="s">
        <v>119</v>
      </c>
      <c r="V79" s="58">
        <f>IFERROR(VLOOKUP(U79,'Начисление очков NEW'!$AF$4:$AG$69,2,FALSE),0)</f>
        <v>0</v>
      </c>
      <c r="W79" s="6" t="s">
        <v>119</v>
      </c>
      <c r="X79" s="59">
        <f>IFERROR(VLOOKUP(W79,'Начисление очков NEW'!$B$4:$C$69,2,FALSE),0)</f>
        <v>0</v>
      </c>
      <c r="Y79" s="6">
        <v>12</v>
      </c>
      <c r="Z79" s="59">
        <f>IFERROR(VLOOKUP(Y79,'Начисление очков NEW'!$V$4:$W$69,2,FALSE),0)</f>
        <v>17</v>
      </c>
      <c r="AA79" s="57" t="s">
        <v>119</v>
      </c>
      <c r="AB79" s="58">
        <f>IFERROR(VLOOKUP(AA79,'Начисление очков NEW'!$G$4:$H$69,2,FALSE),0)</f>
        <v>0</v>
      </c>
      <c r="AC79" s="6" t="s">
        <v>119</v>
      </c>
      <c r="AD79" s="59">
        <f>IFERROR(VLOOKUP(AC79,'Начисление очков NEW'!$V$4:$W$69,2,FALSE),0)</f>
        <v>0</v>
      </c>
      <c r="AE79" s="57" t="s">
        <v>119</v>
      </c>
      <c r="AF79" s="58">
        <f>IFERROR(VLOOKUP(AE79,'Начисление очков NEW'!$B$4:$C$69,2,FALSE),0)</f>
        <v>0</v>
      </c>
      <c r="AG79" s="57">
        <v>8</v>
      </c>
      <c r="AH79" s="58">
        <f>IFERROR(VLOOKUP(AG79,'Начисление очков NEW'!$V$4:$W$69,2,FALSE),0)</f>
        <v>30</v>
      </c>
      <c r="AI79" s="57" t="s">
        <v>119</v>
      </c>
      <c r="AJ79" s="58">
        <f>IFERROR(VLOOKUP(AI79,'Начисление очков NEW'!$AF$4:$AG$69,2,FALSE),0)</f>
        <v>0</v>
      </c>
      <c r="AK79" s="6" t="s">
        <v>119</v>
      </c>
      <c r="AL79" s="59">
        <f>IFERROR(VLOOKUP(AK79,'Начисление очков NEW'!$V$4:$W$69,2,FALSE),0)</f>
        <v>0</v>
      </c>
      <c r="AM79" s="57" t="s">
        <v>119</v>
      </c>
      <c r="AN79" s="58">
        <f>IFERROR(VLOOKUP(AM79,'Начисление очков NEW'!$B$4:$C$69,2,FALSE),0)</f>
        <v>0</v>
      </c>
      <c r="AO79" s="6" t="s">
        <v>119</v>
      </c>
      <c r="AP79" s="59">
        <f>IFERROR(VLOOKUP(AO79,'Начисление очков NEW'!$V$4:$W$69,2,FALSE),0)</f>
        <v>0</v>
      </c>
      <c r="AQ79" s="57" t="s">
        <v>119</v>
      </c>
      <c r="AR79" s="58">
        <f>IFERROR(VLOOKUP(AQ79,'Начисление очков NEW'!$G$4:$H$69,2,FALSE),0)</f>
        <v>0</v>
      </c>
      <c r="AS79" s="57">
        <v>9</v>
      </c>
      <c r="AT79" s="58">
        <f>IFERROR(VLOOKUP(AS79,'Начисление очков NEW'!$AF$4:$AG$69,2,FALSE),0)</f>
        <v>10</v>
      </c>
      <c r="AU79" s="6" t="s">
        <v>119</v>
      </c>
      <c r="AV79" s="59">
        <f>IFERROR(VLOOKUP(AU79,'Начисление очков NEW'!$G$4:$H$69,2,FALSE),0)</f>
        <v>0</v>
      </c>
      <c r="AW79" s="6" t="s">
        <v>119</v>
      </c>
      <c r="AX79" s="59">
        <f>IFERROR(VLOOKUP(AW79,'Начисление очков NEW'!$AF$4:$AG$69,2,FALSE),0)</f>
        <v>0</v>
      </c>
      <c r="AY79" s="57"/>
      <c r="AZ79" s="58">
        <f>IFERROR(VLOOKUP(AY79,'Начисление очков NEW'!$V$4:$W$69,2,FALSE),0)</f>
        <v>0</v>
      </c>
      <c r="BA79" s="57"/>
      <c r="BB79" s="58">
        <f>IFERROR(VLOOKUP(BA79,'Начисление очков NEW'!$B$4:$C$69,2,FALSE),0)</f>
        <v>0</v>
      </c>
      <c r="BC79" s="57" t="s">
        <v>119</v>
      </c>
      <c r="BD79" s="58">
        <f>IFERROR(VLOOKUP(BC79,'Начисление очков NEW'!$V$4:$W$69,2,FALSE),0)</f>
        <v>0</v>
      </c>
      <c r="BE79" s="6" t="s">
        <v>119</v>
      </c>
      <c r="BF79" s="59">
        <f>IFERROR(VLOOKUP(BE79,'Начисление очков NEW'!$G$4:$H$69,2,FALSE),0)</f>
        <v>0</v>
      </c>
      <c r="BG79" s="6"/>
      <c r="BH79" s="59">
        <f>IFERROR(VLOOKUP(BG79,'Начисление очков NEW'!$V$4:$W$69,2,FALSE),0)</f>
        <v>0</v>
      </c>
      <c r="BI79" s="57"/>
      <c r="BJ79" s="58">
        <f>IFERROR(VLOOKUP(BI79,'Начисление очков NEW'!$V$4:$W$69,2,FALSE),0)</f>
        <v>0</v>
      </c>
      <c r="BK79" s="45">
        <v>72</v>
      </c>
      <c r="BL79" s="45" t="s">
        <v>221</v>
      </c>
      <c r="BM79" s="45">
        <v>3.5</v>
      </c>
      <c r="BN79" s="74">
        <v>0</v>
      </c>
      <c r="BO79" s="76">
        <v>78</v>
      </c>
      <c r="BP79" s="76">
        <v>0</v>
      </c>
      <c r="BQ79" s="96">
        <v>4</v>
      </c>
      <c r="BR79" s="97">
        <v>19.5</v>
      </c>
      <c r="BS79" s="76">
        <v>78</v>
      </c>
      <c r="BT79" s="50"/>
      <c r="BU79" s="50">
        <f>VLOOKUP(BT79,'Начисление очков NEW'!$V$4:$W$68,2,FALSE)</f>
        <v>0</v>
      </c>
    </row>
    <row r="80" spans="2:73" ht="15" customHeight="1" x14ac:dyDescent="0.3">
      <c r="B80" s="89" t="s">
        <v>239</v>
      </c>
      <c r="C80" s="90">
        <f>C79+1</f>
        <v>72</v>
      </c>
      <c r="D80" s="83" t="str">
        <f>IF(BK80=0," ",IF(BK80-C80=0," ",BK80-C80))</f>
        <v xml:space="preserve"> </v>
      </c>
      <c r="E80" s="103">
        <v>4</v>
      </c>
      <c r="F80" s="107">
        <f>E80-BM80</f>
        <v>0</v>
      </c>
      <c r="G80" s="91">
        <f>N80+P80+R80+T80+V80+X80+Z80+AB80+AD80+AF80+AH80+AJ80+AL80+AN80+AP80+AR80+AT80+AV80+AX80+AZ80+BB80+BD80+BF80+BH80+BJ80</f>
        <v>80</v>
      </c>
      <c r="H80" s="84">
        <f>G80-BO80</f>
        <v>80</v>
      </c>
      <c r="I80" s="92">
        <f>ROUNDUP(COUNTIF(M80:BJ80,"&gt; 0")/2,0)</f>
        <v>1</v>
      </c>
      <c r="J80" s="93">
        <f>IF(G80=0, "", G80/I80)</f>
        <v>80</v>
      </c>
      <c r="K80" s="100">
        <f>SUMPRODUCT(LARGE((N80,P80,R80,T80,V80,X80,Z80,AB80,AD80,AF80,AH80,AJ80,AL80,AN80,AP80,AR80,AT80,AV80,AX80,AZ80,BB80,BD80,BF80,BH80,BJ80),{1,2,3,4,5,6,7,8}))</f>
        <v>80</v>
      </c>
      <c r="L80" s="101">
        <f>K80-BS80</f>
        <v>80</v>
      </c>
      <c r="M80" s="57">
        <v>2</v>
      </c>
      <c r="N80" s="58">
        <f>IFERROR(VLOOKUP(M80,'Начисление очков NEW'!$V$4:$W$69,2,FALSE),0)</f>
        <v>80</v>
      </c>
      <c r="O80" s="48" t="s">
        <v>119</v>
      </c>
      <c r="P80" s="48">
        <f>IFERROR(VLOOKUP(O80,'Начисление очков NEW'!$G$4:$H$69,2,FALSE),0)</f>
        <v>0</v>
      </c>
      <c r="Q80" s="57" t="s">
        <v>119</v>
      </c>
      <c r="R80" s="58">
        <f>IFERROR(VLOOKUP(Q80,'Начисление очков NEW'!$AF$4:$AG$69,2,FALSE),0)</f>
        <v>0</v>
      </c>
      <c r="S80" s="6" t="s">
        <v>119</v>
      </c>
      <c r="T80" s="59">
        <f>IFERROR(VLOOKUP(S80,'Начисление очков NEW'!$L$4:$M$69,2,FALSE),0)</f>
        <v>0</v>
      </c>
      <c r="U80" s="57" t="s">
        <v>119</v>
      </c>
      <c r="V80" s="58">
        <f>IFERROR(VLOOKUP(U80,'Начисление очков NEW'!$AF$4:$AG$69,2,FALSE),0)</f>
        <v>0</v>
      </c>
      <c r="W80" s="6" t="s">
        <v>119</v>
      </c>
      <c r="X80" s="59">
        <f>IFERROR(VLOOKUP(W80,'Начисление очков NEW'!$B$4:$C$69,2,FALSE),0)</f>
        <v>0</v>
      </c>
      <c r="Y80" s="6" t="s">
        <v>119</v>
      </c>
      <c r="Z80" s="59">
        <f>IFERROR(VLOOKUP(Y80,'Начисление очков NEW'!$V$4:$W$69,2,FALSE),0)</f>
        <v>0</v>
      </c>
      <c r="AA80" s="57" t="s">
        <v>119</v>
      </c>
      <c r="AB80" s="58">
        <f>IFERROR(VLOOKUP(AA80,'Начисление очков NEW'!$G$4:$H$69,2,FALSE),0)</f>
        <v>0</v>
      </c>
      <c r="AC80" s="6" t="s">
        <v>119</v>
      </c>
      <c r="AD80" s="59">
        <f>IFERROR(VLOOKUP(AC80,'Начисление очков NEW'!$V$4:$W$69,2,FALSE),0)</f>
        <v>0</v>
      </c>
      <c r="AE80" s="57" t="s">
        <v>119</v>
      </c>
      <c r="AF80" s="58">
        <f>IFERROR(VLOOKUP(AE80,'Начисление очков NEW'!$B$4:$C$69,2,FALSE),0)</f>
        <v>0</v>
      </c>
      <c r="AG80" s="57" t="s">
        <v>119</v>
      </c>
      <c r="AH80" s="58">
        <f>IFERROR(VLOOKUP(AG80,'Начисление очков NEW'!$V$4:$W$69,2,FALSE),0)</f>
        <v>0</v>
      </c>
      <c r="AI80" s="57" t="s">
        <v>119</v>
      </c>
      <c r="AJ80" s="58">
        <f>IFERROR(VLOOKUP(AI80,'Начисление очков NEW'!$AF$4:$AG$69,2,FALSE),0)</f>
        <v>0</v>
      </c>
      <c r="AK80" s="6" t="s">
        <v>119</v>
      </c>
      <c r="AL80" s="59">
        <f>IFERROR(VLOOKUP(AK80,'Начисление очков NEW'!$V$4:$W$69,2,FALSE),0)</f>
        <v>0</v>
      </c>
      <c r="AM80" s="57" t="s">
        <v>119</v>
      </c>
      <c r="AN80" s="58">
        <f>IFERROR(VLOOKUP(AM80,'Начисление очков NEW'!$B$4:$C$69,2,FALSE),0)</f>
        <v>0</v>
      </c>
      <c r="AO80" s="6" t="s">
        <v>119</v>
      </c>
      <c r="AP80" s="59">
        <f>IFERROR(VLOOKUP(AO80,'Начисление очков NEW'!$V$4:$W$69,2,FALSE),0)</f>
        <v>0</v>
      </c>
      <c r="AQ80" s="57" t="s">
        <v>119</v>
      </c>
      <c r="AR80" s="58">
        <f>IFERROR(VLOOKUP(AQ80,'Начисление очков NEW'!$G$4:$H$69,2,FALSE),0)</f>
        <v>0</v>
      </c>
      <c r="AS80" s="57" t="s">
        <v>119</v>
      </c>
      <c r="AT80" s="58">
        <f>IFERROR(VLOOKUP(AS80,'Начисление очков NEW'!$AF$4:$AG$69,2,FALSE),0)</f>
        <v>0</v>
      </c>
      <c r="AU80" s="6" t="s">
        <v>119</v>
      </c>
      <c r="AV80" s="59">
        <f>IFERROR(VLOOKUP(AU80,'Начисление очков NEW'!$G$4:$H$69,2,FALSE),0)</f>
        <v>0</v>
      </c>
      <c r="AW80" s="6" t="s">
        <v>119</v>
      </c>
      <c r="AX80" s="59">
        <f>IFERROR(VLOOKUP(AW80,'Начисление очков NEW'!$AF$4:$AG$69,2,FALSE),0)</f>
        <v>0</v>
      </c>
      <c r="AY80" s="57"/>
      <c r="AZ80" s="58">
        <f>IFERROR(VLOOKUP(AY80,'Начисление очков NEW'!$V$4:$W$69,2,FALSE),0)</f>
        <v>0</v>
      </c>
      <c r="BA80" s="57"/>
      <c r="BB80" s="58">
        <f>IFERROR(VLOOKUP(BA80,'Начисление очков NEW'!$B$4:$C$69,2,FALSE),0)</f>
        <v>0</v>
      </c>
      <c r="BC80" s="57" t="s">
        <v>119</v>
      </c>
      <c r="BD80" s="58">
        <f>IFERROR(VLOOKUP(BC80,'Начисление очков NEW'!$V$4:$W$69,2,FALSE),0)</f>
        <v>0</v>
      </c>
      <c r="BE80" s="6" t="s">
        <v>119</v>
      </c>
      <c r="BF80" s="59">
        <f>IFERROR(VLOOKUP(BE80,'Начисление очков NEW'!$G$4:$H$69,2,FALSE),0)</f>
        <v>0</v>
      </c>
      <c r="BG80" s="6"/>
      <c r="BH80" s="59">
        <f>IFERROR(VLOOKUP(BG80,'Начисление очков NEW'!$V$4:$W$69,2,FALSE),0)</f>
        <v>0</v>
      </c>
      <c r="BI80" s="57"/>
      <c r="BJ80" s="58">
        <f>IFERROR(VLOOKUP(BI80,'Начисление очков NEW'!$V$4:$W$69,2,FALSE),0)</f>
        <v>0</v>
      </c>
      <c r="BK80" s="45"/>
      <c r="BL80" s="45"/>
      <c r="BM80" s="45">
        <v>4</v>
      </c>
      <c r="BN80" s="45"/>
      <c r="BO80" s="77">
        <v>0</v>
      </c>
      <c r="BP80" s="77">
        <v>0</v>
      </c>
      <c r="BQ80" s="96"/>
      <c r="BR80" s="97" t="s">
        <v>119</v>
      </c>
      <c r="BS80" s="77">
        <v>0</v>
      </c>
      <c r="BT80" s="50"/>
      <c r="BU80" s="50">
        <f>VLOOKUP(BT80,'Начисление очков NEW'!$V$4:$W$68,2,FALSE)</f>
        <v>0</v>
      </c>
    </row>
    <row r="81" spans="2:73" ht="15" customHeight="1" x14ac:dyDescent="0.3">
      <c r="B81" s="89" t="s">
        <v>50</v>
      </c>
      <c r="C81" s="90">
        <f>C80+1</f>
        <v>73</v>
      </c>
      <c r="D81" s="83">
        <f>IF(BK81=0," ",IF(BK81-C81=0," ",BK81-C81))</f>
        <v>-3</v>
      </c>
      <c r="E81" s="103">
        <v>4</v>
      </c>
      <c r="F81" s="107">
        <f>E81-BM81</f>
        <v>0</v>
      </c>
      <c r="G81" s="91">
        <f>N81+P81+R81+T81+V81+X81+Z81+AB81+AD81+AF81+AH81+AJ81+AL81+AN81+AP81+AR81+AT81+AV81+AX81+AZ81+BB81+BD81+BF81+BH81+BJ81</f>
        <v>80</v>
      </c>
      <c r="H81" s="84">
        <f>G81-BO81</f>
        <v>0</v>
      </c>
      <c r="I81" s="92">
        <f>ROUNDUP(COUNTIF(M81:BJ81,"&gt; 0")/2,0)</f>
        <v>1</v>
      </c>
      <c r="J81" s="93">
        <f>IF(G81=0, "", G81/I81)</f>
        <v>80</v>
      </c>
      <c r="K81" s="100">
        <f>SUMPRODUCT(LARGE((N81,P81,R81,T81,V81,X81,Z81,AB81,AD81,AF81,AH81,AJ81,AL81,AN81,AP81,AR81,AT81,AV81,AX81,AZ81,BB81,BD81,BF81,BH81,BJ81),{1,2,3,4,5,6,7,8}))</f>
        <v>80</v>
      </c>
      <c r="L81" s="101">
        <f>K81-BS81</f>
        <v>0</v>
      </c>
      <c r="M81" s="57" t="s">
        <v>119</v>
      </c>
      <c r="N81" s="58">
        <f>IFERROR(VLOOKUP(M81,'Начисление очков NEW'!$V$4:$W$69,2,FALSE),0)</f>
        <v>0</v>
      </c>
      <c r="O81" s="48" t="s">
        <v>119</v>
      </c>
      <c r="P81" s="48">
        <f>IFERROR(VLOOKUP(O81,'Начисление очков NEW'!$G$4:$H$69,2,FALSE),0)</f>
        <v>0</v>
      </c>
      <c r="Q81" s="57" t="s">
        <v>119</v>
      </c>
      <c r="R81" s="58">
        <f>IFERROR(VLOOKUP(Q81,'Начисление очков NEW'!$AF$4:$AG$69,2,FALSE),0)</f>
        <v>0</v>
      </c>
      <c r="S81" s="6" t="s">
        <v>119</v>
      </c>
      <c r="T81" s="59">
        <f>IFERROR(VLOOKUP(S81,'Начисление очков NEW'!$L$4:$M$69,2,FALSE),0)</f>
        <v>0</v>
      </c>
      <c r="U81" s="57" t="s">
        <v>119</v>
      </c>
      <c r="V81" s="58">
        <f>IFERROR(VLOOKUP(U81,'Начисление очков NEW'!$AF$4:$AG$69,2,FALSE),0)</f>
        <v>0</v>
      </c>
      <c r="W81" s="6" t="s">
        <v>119</v>
      </c>
      <c r="X81" s="59">
        <f>IFERROR(VLOOKUP(W81,'Начисление очков NEW'!$B$4:$C$69,2,FALSE),0)</f>
        <v>0</v>
      </c>
      <c r="Y81" s="6" t="s">
        <v>119</v>
      </c>
      <c r="Z81" s="59">
        <f>IFERROR(VLOOKUP(Y81,'Начисление очков NEW'!$V$4:$W$69,2,FALSE),0)</f>
        <v>0</v>
      </c>
      <c r="AA81" s="57" t="s">
        <v>119</v>
      </c>
      <c r="AB81" s="58">
        <f>IFERROR(VLOOKUP(AA81,'Начисление очков NEW'!$G$4:$H$69,2,FALSE),0)</f>
        <v>0</v>
      </c>
      <c r="AC81" s="6" t="s">
        <v>119</v>
      </c>
      <c r="AD81" s="59">
        <f>IFERROR(VLOOKUP(AC81,'Начисление очков NEW'!$V$4:$W$69,2,FALSE),0)</f>
        <v>0</v>
      </c>
      <c r="AE81" s="57" t="s">
        <v>119</v>
      </c>
      <c r="AF81" s="58">
        <f>IFERROR(VLOOKUP(AE81,'Начисление очков NEW'!$B$4:$C$69,2,FALSE),0)</f>
        <v>0</v>
      </c>
      <c r="AG81" s="57">
        <v>2</v>
      </c>
      <c r="AH81" s="58">
        <f>IFERROR(VLOOKUP(AG81,'Начисление очков NEW'!$V$4:$W$69,2,FALSE),0)</f>
        <v>80</v>
      </c>
      <c r="AI81" s="57" t="s">
        <v>119</v>
      </c>
      <c r="AJ81" s="58">
        <f>IFERROR(VLOOKUP(AI81,'Начисление очков NEW'!$AF$4:$AG$69,2,FALSE),0)</f>
        <v>0</v>
      </c>
      <c r="AK81" s="6" t="s">
        <v>119</v>
      </c>
      <c r="AL81" s="59">
        <f>IFERROR(VLOOKUP(AK81,'Начисление очков NEW'!$V$4:$W$69,2,FALSE),0)</f>
        <v>0</v>
      </c>
      <c r="AM81" s="57" t="s">
        <v>119</v>
      </c>
      <c r="AN81" s="58">
        <f>IFERROR(VLOOKUP(AM81,'Начисление очков NEW'!$B$4:$C$69,2,FALSE),0)</f>
        <v>0</v>
      </c>
      <c r="AO81" s="6" t="s">
        <v>119</v>
      </c>
      <c r="AP81" s="59">
        <f>IFERROR(VLOOKUP(AO81,'Начисление очков NEW'!$V$4:$W$69,2,FALSE),0)</f>
        <v>0</v>
      </c>
      <c r="AQ81" s="57" t="s">
        <v>119</v>
      </c>
      <c r="AR81" s="58">
        <f>IFERROR(VLOOKUP(AQ81,'Начисление очков NEW'!$G$4:$H$69,2,FALSE),0)</f>
        <v>0</v>
      </c>
      <c r="AS81" s="57" t="s">
        <v>119</v>
      </c>
      <c r="AT81" s="58">
        <f>IFERROR(VLOOKUP(AS81,'Начисление очков NEW'!$AF$4:$AG$69,2,FALSE),0)</f>
        <v>0</v>
      </c>
      <c r="AU81" s="6" t="s">
        <v>119</v>
      </c>
      <c r="AV81" s="59">
        <f>IFERROR(VLOOKUP(AU81,'Начисление очков NEW'!$G$4:$H$69,2,FALSE),0)</f>
        <v>0</v>
      </c>
      <c r="AW81" s="6" t="s">
        <v>119</v>
      </c>
      <c r="AX81" s="59">
        <f>IFERROR(VLOOKUP(AW81,'Начисление очков NEW'!$AF$4:$AG$69,2,FALSE),0)</f>
        <v>0</v>
      </c>
      <c r="AY81" s="57" t="s">
        <v>119</v>
      </c>
      <c r="AZ81" s="58">
        <f>IFERROR(VLOOKUP(AY81,'Начисление очков NEW'!$V$4:$W$69,2,FALSE),0)</f>
        <v>0</v>
      </c>
      <c r="BA81" s="57" t="s">
        <v>119</v>
      </c>
      <c r="BB81" s="58">
        <f>IFERROR(VLOOKUP(BA81,'Начисление очков NEW'!$B$4:$C$69,2,FALSE),0)</f>
        <v>0</v>
      </c>
      <c r="BC81" s="57" t="s">
        <v>119</v>
      </c>
      <c r="BD81" s="58">
        <f>IFERROR(VLOOKUP(BC81,'Начисление очков NEW'!$V$4:$W$69,2,FALSE),0)</f>
        <v>0</v>
      </c>
      <c r="BE81" s="6" t="s">
        <v>119</v>
      </c>
      <c r="BF81" s="59">
        <f>IFERROR(VLOOKUP(BE81,'Начисление очков NEW'!$G$4:$H$69,2,FALSE),0)</f>
        <v>0</v>
      </c>
      <c r="BG81" s="6" t="s">
        <v>119</v>
      </c>
      <c r="BH81" s="59">
        <f>IFERROR(VLOOKUP(BG81,'Начисление очков NEW'!$V$4:$W$69,2,FALSE),0)</f>
        <v>0</v>
      </c>
      <c r="BI81" s="57" t="s">
        <v>119</v>
      </c>
      <c r="BJ81" s="58">
        <f>IFERROR(VLOOKUP(BI81,'Начисление очков NEW'!$V$4:$W$69,2,FALSE),0)</f>
        <v>0</v>
      </c>
      <c r="BK81" s="45">
        <v>70</v>
      </c>
      <c r="BL81" s="45" t="s">
        <v>221</v>
      </c>
      <c r="BM81" s="45">
        <v>4</v>
      </c>
      <c r="BN81" s="74">
        <v>0</v>
      </c>
      <c r="BO81" s="76">
        <v>80</v>
      </c>
      <c r="BP81" s="76">
        <v>0</v>
      </c>
      <c r="BQ81" s="96">
        <v>1</v>
      </c>
      <c r="BR81" s="97">
        <v>80</v>
      </c>
      <c r="BS81" s="76">
        <v>80</v>
      </c>
      <c r="BT81" s="50"/>
      <c r="BU81" s="50">
        <f>VLOOKUP(BT81,'Начисление очков NEW'!$V$4:$W$68,2,FALSE)</f>
        <v>0</v>
      </c>
    </row>
    <row r="82" spans="2:73" ht="15" customHeight="1" x14ac:dyDescent="0.3">
      <c r="B82" s="89" t="s">
        <v>92</v>
      </c>
      <c r="C82" s="90">
        <f>C81+1</f>
        <v>74</v>
      </c>
      <c r="D82" s="83">
        <f>IF(BK82=0," ",IF(BK82-C82=0," ",BK82-C82))</f>
        <v>-3</v>
      </c>
      <c r="E82" s="103">
        <v>3.5</v>
      </c>
      <c r="F82" s="107">
        <f>E82-BM82</f>
        <v>0</v>
      </c>
      <c r="G82" s="91">
        <f>N82+P82+R82+T82+V82+X82+Z82+AB82+AD82+AF82+AH82+AJ82+AL82+AN82+AP82+AR82+AT82+AV82+AX82+AZ82+BB82+BD82+BF82+BH82+BJ82</f>
        <v>80</v>
      </c>
      <c r="H82" s="84">
        <f>G82-BO82</f>
        <v>0</v>
      </c>
      <c r="I82" s="92">
        <f>ROUNDUP(COUNTIF(M82:BJ82,"&gt; 0")/2,0)</f>
        <v>5</v>
      </c>
      <c r="J82" s="93">
        <f>IF(G82=0, "", G82/I82)</f>
        <v>16</v>
      </c>
      <c r="K82" s="100">
        <f>SUMPRODUCT(LARGE((N82,P82,R82,T82,V82,X82,Z82,AB82,AD82,AF82,AH82,AJ82,AL82,AN82,AP82,AR82,AT82,AV82,AX82,AZ82,BB82,BD82,BF82,BH82,BJ82),{1,2,3,4,5,6,7,8}))</f>
        <v>80</v>
      </c>
      <c r="L82" s="101">
        <f>K82-BS82</f>
        <v>0</v>
      </c>
      <c r="M82" s="57" t="s">
        <v>119</v>
      </c>
      <c r="N82" s="58">
        <f>IFERROR(VLOOKUP(M82,'Начисление очков NEW'!$V$4:$W$69,2,FALSE),0)</f>
        <v>0</v>
      </c>
      <c r="O82" s="48" t="s">
        <v>119</v>
      </c>
      <c r="P82" s="48">
        <f>IFERROR(VLOOKUP(O82,'Начисление очков NEW'!$G$4:$H$69,2,FALSE),0)</f>
        <v>0</v>
      </c>
      <c r="Q82" s="57" t="s">
        <v>119</v>
      </c>
      <c r="R82" s="58">
        <f>IFERROR(VLOOKUP(Q82,'Начисление очков NEW'!$AF$4:$AG$69,2,FALSE),0)</f>
        <v>0</v>
      </c>
      <c r="S82" s="6" t="s">
        <v>119</v>
      </c>
      <c r="T82" s="59">
        <f>IFERROR(VLOOKUP(S82,'Начисление очков NEW'!$L$4:$M$69,2,FALSE),0)</f>
        <v>0</v>
      </c>
      <c r="U82" s="57" t="s">
        <v>119</v>
      </c>
      <c r="V82" s="58">
        <f>IFERROR(VLOOKUP(U82,'Начисление очков NEW'!$AF$4:$AG$69,2,FALSE),0)</f>
        <v>0</v>
      </c>
      <c r="W82" s="6" t="s">
        <v>119</v>
      </c>
      <c r="X82" s="59">
        <f>IFERROR(VLOOKUP(W82,'Начисление очков NEW'!$B$4:$C$69,2,FALSE),0)</f>
        <v>0</v>
      </c>
      <c r="Y82" s="6" t="s">
        <v>119</v>
      </c>
      <c r="Z82" s="59">
        <f>IFERROR(VLOOKUP(Y82,'Начисление очков NEW'!$V$4:$W$69,2,FALSE),0)</f>
        <v>0</v>
      </c>
      <c r="AA82" s="57" t="s">
        <v>119</v>
      </c>
      <c r="AB82" s="58">
        <f>IFERROR(VLOOKUP(AA82,'Начисление очков NEW'!$G$4:$H$69,2,FALSE),0)</f>
        <v>0</v>
      </c>
      <c r="AC82" s="6" t="s">
        <v>119</v>
      </c>
      <c r="AD82" s="59">
        <f>IFERROR(VLOOKUP(AC82,'Начисление очков NEW'!$V$4:$W$69,2,FALSE),0)</f>
        <v>0</v>
      </c>
      <c r="AE82" s="57" t="s">
        <v>119</v>
      </c>
      <c r="AF82" s="58">
        <f>IFERROR(VLOOKUP(AE82,'Начисление очков NEW'!$B$4:$C$69,2,FALSE),0)</f>
        <v>0</v>
      </c>
      <c r="AG82" s="57" t="s">
        <v>119</v>
      </c>
      <c r="AH82" s="58">
        <f>IFERROR(VLOOKUP(AG82,'Начисление очков NEW'!$V$4:$W$69,2,FALSE),0)</f>
        <v>0</v>
      </c>
      <c r="AI82" s="57" t="s">
        <v>119</v>
      </c>
      <c r="AJ82" s="58">
        <f>IFERROR(VLOOKUP(AI82,'Начисление очков NEW'!$AF$4:$AG$69,2,FALSE),0)</f>
        <v>0</v>
      </c>
      <c r="AK82" s="6">
        <v>20</v>
      </c>
      <c r="AL82" s="59">
        <f>IFERROR(VLOOKUP(AK82,'Начисление очков NEW'!$V$4:$W$69,2,FALSE),0)</f>
        <v>6</v>
      </c>
      <c r="AM82" s="57" t="s">
        <v>119</v>
      </c>
      <c r="AN82" s="58">
        <f>IFERROR(VLOOKUP(AM82,'Начисление очков NEW'!$B$4:$C$69,2,FALSE),0)</f>
        <v>0</v>
      </c>
      <c r="AO82" s="6" t="s">
        <v>119</v>
      </c>
      <c r="AP82" s="59">
        <f>IFERROR(VLOOKUP(AO82,'Начисление очков NEW'!$V$4:$W$69,2,FALSE),0)</f>
        <v>0</v>
      </c>
      <c r="AQ82" s="57" t="s">
        <v>119</v>
      </c>
      <c r="AR82" s="58">
        <f>IFERROR(VLOOKUP(AQ82,'Начисление очков NEW'!$G$4:$H$69,2,FALSE),0)</f>
        <v>0</v>
      </c>
      <c r="AS82" s="57" t="s">
        <v>119</v>
      </c>
      <c r="AT82" s="58">
        <f>IFERROR(VLOOKUP(AS82,'Начисление очков NEW'!$AF$4:$AG$69,2,FALSE),0)</f>
        <v>0</v>
      </c>
      <c r="AU82" s="6" t="s">
        <v>119</v>
      </c>
      <c r="AV82" s="59">
        <f>IFERROR(VLOOKUP(AU82,'Начисление очков NEW'!$G$4:$H$69,2,FALSE),0)</f>
        <v>0</v>
      </c>
      <c r="AW82" s="6" t="s">
        <v>119</v>
      </c>
      <c r="AX82" s="59">
        <f>IFERROR(VLOOKUP(AW82,'Начисление очков NEW'!$AF$4:$AG$69,2,FALSE),0)</f>
        <v>0</v>
      </c>
      <c r="AY82" s="57">
        <v>24</v>
      </c>
      <c r="AZ82" s="58">
        <f>IFERROR(VLOOKUP(AY82,'Начисление очков NEW'!$V$4:$W$69,2,FALSE),0)</f>
        <v>4</v>
      </c>
      <c r="BA82" s="57">
        <v>33</v>
      </c>
      <c r="BB82" s="58">
        <f>IFERROR(VLOOKUP(BA82,'Начисление очков NEW'!$B$4:$C$69,2,FALSE),0)</f>
        <v>29</v>
      </c>
      <c r="BC82" s="57" t="s">
        <v>119</v>
      </c>
      <c r="BD82" s="58">
        <f>IFERROR(VLOOKUP(BC82,'Начисление очков NEW'!$V$4:$W$69,2,FALSE),0)</f>
        <v>0</v>
      </c>
      <c r="BE82" s="6">
        <v>18</v>
      </c>
      <c r="BF82" s="59">
        <f>IFERROR(VLOOKUP(BE82,'Начисление очков NEW'!$G$4:$H$69,2,FALSE),0)</f>
        <v>38</v>
      </c>
      <c r="BG82" s="6" t="s">
        <v>119</v>
      </c>
      <c r="BH82" s="59">
        <f>IFERROR(VLOOKUP(BG82,'Начисление очков NEW'!$V$4:$W$69,2,FALSE),0)</f>
        <v>0</v>
      </c>
      <c r="BI82" s="57">
        <v>32</v>
      </c>
      <c r="BJ82" s="58">
        <f>IFERROR(VLOOKUP(BI82,'Начисление очков NEW'!$V$4:$W$69,2,FALSE),0)</f>
        <v>3</v>
      </c>
      <c r="BK82" s="45">
        <v>71</v>
      </c>
      <c r="BL82" s="45" t="s">
        <v>221</v>
      </c>
      <c r="BM82" s="45">
        <v>3.5</v>
      </c>
      <c r="BN82" s="74">
        <v>0</v>
      </c>
      <c r="BO82" s="76">
        <v>80</v>
      </c>
      <c r="BP82" s="76">
        <v>0</v>
      </c>
      <c r="BQ82" s="96">
        <v>5</v>
      </c>
      <c r="BR82" s="97">
        <v>16</v>
      </c>
      <c r="BS82" s="76">
        <v>80</v>
      </c>
      <c r="BT82" s="50"/>
      <c r="BU82" s="50">
        <f>VLOOKUP(BT82,'Начисление очков NEW'!$V$4:$W$68,2,FALSE)</f>
        <v>0</v>
      </c>
    </row>
    <row r="83" spans="2:73" ht="15" customHeight="1" x14ac:dyDescent="0.3">
      <c r="B83" s="89" t="s">
        <v>146</v>
      </c>
      <c r="C83" s="90">
        <f>C82+1</f>
        <v>75</v>
      </c>
      <c r="D83" s="83">
        <f>IF(BK83=0," ",IF(BK83-C83=0," ",BK83-C83))</f>
        <v>-1</v>
      </c>
      <c r="E83" s="103">
        <v>3.5</v>
      </c>
      <c r="F83" s="107">
        <f>E83-BM83</f>
        <v>0</v>
      </c>
      <c r="G83" s="91">
        <f>N83+P83+R83+T83+V83+X83+Z83+AB83+AD83+AF83+AH83+AJ83+AL83+AN83+AP83+AR83+AT83+AV83+AX83+AZ83+BB83+BD83+BF83+BH83+BJ83</f>
        <v>79</v>
      </c>
      <c r="H83" s="84">
        <f>G83-BO83</f>
        <v>4</v>
      </c>
      <c r="I83" s="92">
        <f>ROUNDUP(COUNTIF(M83:BJ83,"&gt; 0")/2,0)</f>
        <v>8</v>
      </c>
      <c r="J83" s="93">
        <f>IF(G83=0, "", G83/I83)</f>
        <v>9.875</v>
      </c>
      <c r="K83" s="100">
        <f>SUMPRODUCT(LARGE((N83,P83,R83,T83,V83,X83,Z83,AB83,AD83,AF83,AH83,AJ83,AL83,AN83,AP83,AR83,AT83,AV83,AX83,AZ83,BB83,BD83,BF83,BH83,BJ83),{1,2,3,4,5,6,7,8}))</f>
        <v>79</v>
      </c>
      <c r="L83" s="101">
        <f>K83-BS83</f>
        <v>4</v>
      </c>
      <c r="M83" s="57">
        <v>24</v>
      </c>
      <c r="N83" s="58">
        <f>IFERROR(VLOOKUP(M83,'Начисление очков NEW'!$V$4:$W$69,2,FALSE),0)</f>
        <v>4</v>
      </c>
      <c r="O83" s="48" t="s">
        <v>119</v>
      </c>
      <c r="P83" s="48">
        <f>IFERROR(VLOOKUP(O83,'Начисление очков NEW'!$G$4:$H$69,2,FALSE),0)</f>
        <v>0</v>
      </c>
      <c r="Q83" s="57">
        <v>6</v>
      </c>
      <c r="R83" s="58">
        <f>IFERROR(VLOOKUP(Q83,'Начисление очков NEW'!$AF$4:$AG$69,2,FALSE),0)</f>
        <v>11</v>
      </c>
      <c r="S83" s="6" t="s">
        <v>119</v>
      </c>
      <c r="T83" s="59">
        <f>IFERROR(VLOOKUP(S83,'Начисление очков NEW'!$L$4:$M$69,2,FALSE),0)</f>
        <v>0</v>
      </c>
      <c r="U83" s="57">
        <v>6</v>
      </c>
      <c r="V83" s="58">
        <f>IFERROR(VLOOKUP(U83,'Начисление очков NEW'!$AF$4:$AG$69,2,FALSE),0)</f>
        <v>11</v>
      </c>
      <c r="W83" s="6" t="s">
        <v>119</v>
      </c>
      <c r="X83" s="59">
        <f>IFERROR(VLOOKUP(W83,'Начисление очков NEW'!$B$4:$C$69,2,FALSE),0)</f>
        <v>0</v>
      </c>
      <c r="Y83" s="6">
        <v>9</v>
      </c>
      <c r="Z83" s="59">
        <f>IFERROR(VLOOKUP(Y83,'Начисление очков NEW'!$V$4:$W$69,2,FALSE),0)</f>
        <v>25</v>
      </c>
      <c r="AA83" s="57" t="s">
        <v>119</v>
      </c>
      <c r="AB83" s="58">
        <f>IFERROR(VLOOKUP(AA83,'Начисление очков NEW'!$G$4:$H$69,2,FALSE),0)</f>
        <v>0</v>
      </c>
      <c r="AC83" s="6" t="s">
        <v>119</v>
      </c>
      <c r="AD83" s="59">
        <f>IFERROR(VLOOKUP(AC83,'Начисление очков NEW'!$V$4:$W$69,2,FALSE),0)</f>
        <v>0</v>
      </c>
      <c r="AE83" s="57" t="s">
        <v>119</v>
      </c>
      <c r="AF83" s="58">
        <f>IFERROR(VLOOKUP(AE83,'Начисление очков NEW'!$B$4:$C$69,2,FALSE),0)</f>
        <v>0</v>
      </c>
      <c r="AG83" s="57" t="s">
        <v>119</v>
      </c>
      <c r="AH83" s="58">
        <f>IFERROR(VLOOKUP(AG83,'Начисление очков NEW'!$V$4:$W$69,2,FALSE),0)</f>
        <v>0</v>
      </c>
      <c r="AI83" s="57">
        <v>5</v>
      </c>
      <c r="AJ83" s="58">
        <f>IFERROR(VLOOKUP(AI83,'Начисление очков NEW'!$AF$4:$AG$69,2,FALSE),0)</f>
        <v>12</v>
      </c>
      <c r="AK83" s="6" t="s">
        <v>119</v>
      </c>
      <c r="AL83" s="59">
        <f>IFERROR(VLOOKUP(AK83,'Начисление очков NEW'!$V$4:$W$69,2,FALSE),0)</f>
        <v>0</v>
      </c>
      <c r="AM83" s="57" t="s">
        <v>119</v>
      </c>
      <c r="AN83" s="58">
        <f>IFERROR(VLOOKUP(AM83,'Начисление очков NEW'!$B$4:$C$69,2,FALSE),0)</f>
        <v>0</v>
      </c>
      <c r="AO83" s="6">
        <v>20</v>
      </c>
      <c r="AP83" s="59">
        <f>IFERROR(VLOOKUP(AO83,'Начисление очков NEW'!$V$4:$W$69,2,FALSE),0)</f>
        <v>6</v>
      </c>
      <c r="AQ83" s="57" t="s">
        <v>119</v>
      </c>
      <c r="AR83" s="58">
        <f>IFERROR(VLOOKUP(AQ83,'Начисление очков NEW'!$G$4:$H$69,2,FALSE),0)</f>
        <v>0</v>
      </c>
      <c r="AS83" s="57" t="s">
        <v>119</v>
      </c>
      <c r="AT83" s="58">
        <f>IFERROR(VLOOKUP(AS83,'Начисление очков NEW'!$AF$4:$AG$69,2,FALSE),0)</f>
        <v>0</v>
      </c>
      <c r="AU83" s="6" t="s">
        <v>119</v>
      </c>
      <c r="AV83" s="59">
        <f>IFERROR(VLOOKUP(AU83,'Начисление очков NEW'!$G$4:$H$69,2,FALSE),0)</f>
        <v>0</v>
      </c>
      <c r="AW83" s="6">
        <v>13</v>
      </c>
      <c r="AX83" s="59">
        <f>IFERROR(VLOOKUP(AW83,'Начисление очков NEW'!$AF$4:$AG$69,2,FALSE),0)</f>
        <v>7</v>
      </c>
      <c r="AY83" s="57">
        <v>32</v>
      </c>
      <c r="AZ83" s="58">
        <f>IFERROR(VLOOKUP(AY83,'Начисление очков NEW'!$V$4:$W$69,2,FALSE),0)</f>
        <v>3</v>
      </c>
      <c r="BA83" s="57"/>
      <c r="BB83" s="58">
        <f>IFERROR(VLOOKUP(BA83,'Начисление очков NEW'!$B$4:$C$69,2,FALSE),0)</f>
        <v>0</v>
      </c>
      <c r="BC83" s="57" t="s">
        <v>119</v>
      </c>
      <c r="BD83" s="58">
        <f>IFERROR(VLOOKUP(BC83,'Начисление очков NEW'!$V$4:$W$69,2,FALSE),0)</f>
        <v>0</v>
      </c>
      <c r="BE83" s="6" t="s">
        <v>119</v>
      </c>
      <c r="BF83" s="59">
        <f>IFERROR(VLOOKUP(BE83,'Начисление очков NEW'!$G$4:$H$69,2,FALSE),0)</f>
        <v>0</v>
      </c>
      <c r="BG83" s="6"/>
      <c r="BH83" s="59">
        <f>IFERROR(VLOOKUP(BG83,'Начисление очков NEW'!$V$4:$W$69,2,FALSE),0)</f>
        <v>0</v>
      </c>
      <c r="BI83" s="57"/>
      <c r="BJ83" s="58">
        <f>IFERROR(VLOOKUP(BI83,'Начисление очков NEW'!$V$4:$W$69,2,FALSE),0)</f>
        <v>0</v>
      </c>
      <c r="BK83" s="45">
        <v>74</v>
      </c>
      <c r="BL83" s="45" t="s">
        <v>221</v>
      </c>
      <c r="BM83" s="45">
        <v>3.5</v>
      </c>
      <c r="BN83" s="74">
        <v>0</v>
      </c>
      <c r="BO83" s="76">
        <v>75</v>
      </c>
      <c r="BP83" s="76">
        <v>0</v>
      </c>
      <c r="BQ83" s="96">
        <v>7</v>
      </c>
      <c r="BR83" s="97">
        <v>10.714285714285714</v>
      </c>
      <c r="BS83" s="76">
        <v>75</v>
      </c>
      <c r="BT83" s="50"/>
      <c r="BU83" s="50">
        <f>VLOOKUP(BT83,'Начисление очков NEW'!$V$4:$W$68,2,FALSE)</f>
        <v>0</v>
      </c>
    </row>
    <row r="84" spans="2:73" ht="15" customHeight="1" x14ac:dyDescent="0.3">
      <c r="B84" s="89" t="s">
        <v>129</v>
      </c>
      <c r="C84" s="90">
        <f>C83+1</f>
        <v>76</v>
      </c>
      <c r="D84" s="83">
        <f>IF(BK84=0," ",IF(BK84-C84=0," ",BK84-C84))</f>
        <v>-3</v>
      </c>
      <c r="E84" s="103">
        <v>3.5</v>
      </c>
      <c r="F84" s="107">
        <f>E84-BM84</f>
        <v>0</v>
      </c>
      <c r="G84" s="91">
        <f>N84+P84+R84+T84+V84+X84+Z84+AB84+AD84+AF84+AH84+AJ84+AL84+AN84+AP84+AR84+AT84+AV84+AX84+AZ84+BB84+BD84+BF84+BH84+BJ84</f>
        <v>75</v>
      </c>
      <c r="H84" s="84">
        <f>G84-BO84</f>
        <v>0</v>
      </c>
      <c r="I84" s="92">
        <f>ROUNDUP(COUNTIF(M84:BJ84,"&gt; 0")/2,0)</f>
        <v>3</v>
      </c>
      <c r="J84" s="93">
        <f>IF(G84=0, "", G84/I84)</f>
        <v>25</v>
      </c>
      <c r="K84" s="100">
        <f>SUMPRODUCT(LARGE((N84,P84,R84,T84,V84,X84,Z84,AB84,AD84,AF84,AH84,AJ84,AL84,AN84,AP84,AR84,AT84,AV84,AX84,AZ84,BB84,BD84,BF84,BH84,BJ84),{1,2,3,4,5,6,7,8}))</f>
        <v>75</v>
      </c>
      <c r="L84" s="101">
        <f>K84-BS84</f>
        <v>0</v>
      </c>
      <c r="M84" s="57" t="s">
        <v>119</v>
      </c>
      <c r="N84" s="58">
        <f>IFERROR(VLOOKUP(M84,'Начисление очков NEW'!$V$4:$W$69,2,FALSE),0)</f>
        <v>0</v>
      </c>
      <c r="O84" s="48" t="s">
        <v>119</v>
      </c>
      <c r="P84" s="48">
        <f>IFERROR(VLOOKUP(O84,'Начисление очков NEW'!$G$4:$H$69,2,FALSE),0)</f>
        <v>0</v>
      </c>
      <c r="Q84" s="57" t="s">
        <v>119</v>
      </c>
      <c r="R84" s="58">
        <f>IFERROR(VLOOKUP(Q84,'Начисление очков NEW'!$AF$4:$AG$69,2,FALSE),0)</f>
        <v>0</v>
      </c>
      <c r="S84" s="6" t="s">
        <v>119</v>
      </c>
      <c r="T84" s="59">
        <f>IFERROR(VLOOKUP(S84,'Начисление очков NEW'!$L$4:$M$69,2,FALSE),0)</f>
        <v>0</v>
      </c>
      <c r="U84" s="57" t="s">
        <v>119</v>
      </c>
      <c r="V84" s="58">
        <f>IFERROR(VLOOKUP(U84,'Начисление очков NEW'!$AF$4:$AG$69,2,FALSE),0)</f>
        <v>0</v>
      </c>
      <c r="W84" s="6" t="s">
        <v>119</v>
      </c>
      <c r="X84" s="59">
        <f>IFERROR(VLOOKUP(W84,'Начисление очков NEW'!$B$4:$C$69,2,FALSE),0)</f>
        <v>0</v>
      </c>
      <c r="Y84" s="6" t="s">
        <v>119</v>
      </c>
      <c r="Z84" s="59">
        <f>IFERROR(VLOOKUP(Y84,'Начисление очков NEW'!$V$4:$W$69,2,FALSE),0)</f>
        <v>0</v>
      </c>
      <c r="AA84" s="57" t="s">
        <v>119</v>
      </c>
      <c r="AB84" s="58">
        <f>IFERROR(VLOOKUP(AA84,'Начисление очков NEW'!$G$4:$H$69,2,FALSE),0)</f>
        <v>0</v>
      </c>
      <c r="AC84" s="6" t="s">
        <v>119</v>
      </c>
      <c r="AD84" s="59">
        <f>IFERROR(VLOOKUP(AC84,'Начисление очков NEW'!$V$4:$W$69,2,FALSE),0)</f>
        <v>0</v>
      </c>
      <c r="AE84" s="57" t="s">
        <v>119</v>
      </c>
      <c r="AF84" s="58">
        <f>IFERROR(VLOOKUP(AE84,'Начисление очков NEW'!$B$4:$C$69,2,FALSE),0)</f>
        <v>0</v>
      </c>
      <c r="AG84" s="57" t="s">
        <v>119</v>
      </c>
      <c r="AH84" s="58">
        <f>IFERROR(VLOOKUP(AG84,'Начисление очков NEW'!$V$4:$W$69,2,FALSE),0)</f>
        <v>0</v>
      </c>
      <c r="AI84" s="57" t="s">
        <v>119</v>
      </c>
      <c r="AJ84" s="58">
        <f>IFERROR(VLOOKUP(AI84,'Начисление очков NEW'!$AF$4:$AG$69,2,FALSE),0)</f>
        <v>0</v>
      </c>
      <c r="AK84" s="6" t="s">
        <v>119</v>
      </c>
      <c r="AL84" s="59">
        <f>IFERROR(VLOOKUP(AK84,'Начисление очков NEW'!$V$4:$W$69,2,FALSE),0)</f>
        <v>0</v>
      </c>
      <c r="AM84" s="57" t="s">
        <v>119</v>
      </c>
      <c r="AN84" s="58">
        <f>IFERROR(VLOOKUP(AM84,'Начисление очков NEW'!$B$4:$C$69,2,FALSE),0)</f>
        <v>0</v>
      </c>
      <c r="AO84" s="6" t="s">
        <v>119</v>
      </c>
      <c r="AP84" s="59">
        <f>IFERROR(VLOOKUP(AO84,'Начисление очков NEW'!$V$4:$W$69,2,FALSE),0)</f>
        <v>0</v>
      </c>
      <c r="AQ84" s="57" t="s">
        <v>119</v>
      </c>
      <c r="AR84" s="58">
        <f>IFERROR(VLOOKUP(AQ84,'Начисление очков NEW'!$G$4:$H$69,2,FALSE),0)</f>
        <v>0</v>
      </c>
      <c r="AS84" s="57" t="s">
        <v>119</v>
      </c>
      <c r="AT84" s="58">
        <f>IFERROR(VLOOKUP(AS84,'Начисление очков NEW'!$AF$4:$AG$69,2,FALSE),0)</f>
        <v>0</v>
      </c>
      <c r="AU84" s="6" t="s">
        <v>119</v>
      </c>
      <c r="AV84" s="59">
        <f>IFERROR(VLOOKUP(AU84,'Начисление очков NEW'!$G$4:$H$69,2,FALSE),0)</f>
        <v>0</v>
      </c>
      <c r="AW84" s="6" t="s">
        <v>119</v>
      </c>
      <c r="AX84" s="59">
        <f>IFERROR(VLOOKUP(AW84,'Начисление очков NEW'!$AF$4:$AG$69,2,FALSE),0)</f>
        <v>0</v>
      </c>
      <c r="AY84" s="57" t="s">
        <v>119</v>
      </c>
      <c r="AZ84" s="58">
        <f>IFERROR(VLOOKUP(AY84,'Начисление очков NEW'!$V$4:$W$69,2,FALSE),0)</f>
        <v>0</v>
      </c>
      <c r="BA84" s="57" t="s">
        <v>119</v>
      </c>
      <c r="BB84" s="58">
        <f>IFERROR(VLOOKUP(BA84,'Начисление очков NEW'!$B$4:$C$69,2,FALSE),0)</f>
        <v>0</v>
      </c>
      <c r="BC84" s="57">
        <v>10</v>
      </c>
      <c r="BD84" s="58">
        <f>IFERROR(VLOOKUP(BC84,'Начисление очков NEW'!$V$4:$W$69,2,FALSE),0)</f>
        <v>23</v>
      </c>
      <c r="BE84" s="6"/>
      <c r="BF84" s="59">
        <f>IFERROR(VLOOKUP(BE84,'Начисление очков NEW'!$G$4:$H$69,2,FALSE),0)</f>
        <v>0</v>
      </c>
      <c r="BG84" s="6">
        <v>12</v>
      </c>
      <c r="BH84" s="59">
        <f>IFERROR(VLOOKUP(BG84,'Начисление очков NEW'!$V$4:$W$69,2,FALSE),0)</f>
        <v>17</v>
      </c>
      <c r="BI84" s="57">
        <v>6</v>
      </c>
      <c r="BJ84" s="58">
        <f>IFERROR(VLOOKUP(BI84,'Начисление очков NEW'!$V$4:$W$69,2,FALSE),0)</f>
        <v>35</v>
      </c>
      <c r="BK84" s="45">
        <v>73</v>
      </c>
      <c r="BL84" s="45" t="s">
        <v>221</v>
      </c>
      <c r="BM84" s="45">
        <v>3.5</v>
      </c>
      <c r="BN84" s="74">
        <v>0</v>
      </c>
      <c r="BO84" s="76">
        <v>75</v>
      </c>
      <c r="BP84" s="76">
        <v>0</v>
      </c>
      <c r="BQ84" s="96">
        <v>3</v>
      </c>
      <c r="BR84" s="97">
        <v>25</v>
      </c>
      <c r="BS84" s="76">
        <v>75</v>
      </c>
      <c r="BT84" s="50"/>
      <c r="BU84" s="50">
        <f>VLOOKUP(BT84,'Начисление очков NEW'!$V$4:$W$68,2,FALSE)</f>
        <v>0</v>
      </c>
    </row>
    <row r="85" spans="2:73" ht="15" customHeight="1" x14ac:dyDescent="0.3">
      <c r="B85" s="89" t="s">
        <v>158</v>
      </c>
      <c r="C85" s="90">
        <f>C84+1</f>
        <v>77</v>
      </c>
      <c r="D85" s="83">
        <f>IF(BK85=0," ",IF(BK85-C85=0," ",BK85-C85))</f>
        <v>-2</v>
      </c>
      <c r="E85" s="103">
        <v>3</v>
      </c>
      <c r="F85" s="107">
        <f>E85-BM85</f>
        <v>0</v>
      </c>
      <c r="G85" s="91">
        <f>N85+P85+R85+T85+V85+X85+Z85+AB85+AD85+AF85+AH85+AJ85+AL85+AN85+AP85+AR85+AT85+AV85+AX85+AZ85+BB85+BD85+BF85+BH85+BJ85</f>
        <v>73</v>
      </c>
      <c r="H85" s="84">
        <f>G85-BO85</f>
        <v>0</v>
      </c>
      <c r="I85" s="92">
        <f>ROUNDUP(COUNTIF(M85:BJ85,"&gt; 0")/2,0)</f>
        <v>2</v>
      </c>
      <c r="J85" s="93">
        <f>IF(G85=0, "", G85/I85)</f>
        <v>36.5</v>
      </c>
      <c r="K85" s="100">
        <f>SUMPRODUCT(LARGE((N85,P85,R85,T85,V85,X85,Z85,AB85,AD85,AF85,AH85,AJ85,AL85,AN85,AP85,AR85,AT85,AV85,AX85,AZ85,BB85,BD85,BF85,BH85,BJ85),{1,2,3,4,5,6,7,8}))</f>
        <v>73</v>
      </c>
      <c r="L85" s="101">
        <f>K85-BS85</f>
        <v>0</v>
      </c>
      <c r="M85" s="57" t="s">
        <v>119</v>
      </c>
      <c r="N85" s="58">
        <f>IFERROR(VLOOKUP(M85,'Начисление очков NEW'!$V$4:$W$69,2,FALSE),0)</f>
        <v>0</v>
      </c>
      <c r="O85" s="48" t="s">
        <v>119</v>
      </c>
      <c r="P85" s="48">
        <f>IFERROR(VLOOKUP(O85,'Начисление очков NEW'!$G$4:$H$69,2,FALSE),0)</f>
        <v>0</v>
      </c>
      <c r="Q85" s="57" t="s">
        <v>119</v>
      </c>
      <c r="R85" s="58">
        <f>IFERROR(VLOOKUP(Q85,'Начисление очков NEW'!$AF$4:$AG$69,2,FALSE),0)</f>
        <v>0</v>
      </c>
      <c r="S85" s="6" t="s">
        <v>119</v>
      </c>
      <c r="T85" s="59">
        <f>IFERROR(VLOOKUP(S85,'Начисление очков NEW'!$L$4:$M$69,2,FALSE),0)</f>
        <v>0</v>
      </c>
      <c r="U85" s="57" t="s">
        <v>119</v>
      </c>
      <c r="V85" s="58">
        <f>IFERROR(VLOOKUP(U85,'Начисление очков NEW'!$AF$4:$AG$69,2,FALSE),0)</f>
        <v>0</v>
      </c>
      <c r="W85" s="6" t="s">
        <v>119</v>
      </c>
      <c r="X85" s="59">
        <f>IFERROR(VLOOKUP(W85,'Начисление очков NEW'!$B$4:$C$69,2,FALSE),0)</f>
        <v>0</v>
      </c>
      <c r="Y85" s="6" t="s">
        <v>119</v>
      </c>
      <c r="Z85" s="59">
        <f>IFERROR(VLOOKUP(Y85,'Начисление очков NEW'!$V$4:$W$69,2,FALSE),0)</f>
        <v>0</v>
      </c>
      <c r="AA85" s="57" t="s">
        <v>119</v>
      </c>
      <c r="AB85" s="58">
        <f>IFERROR(VLOOKUP(AA85,'Начисление очков NEW'!$G$4:$H$69,2,FALSE),0)</f>
        <v>0</v>
      </c>
      <c r="AC85" s="6" t="s">
        <v>119</v>
      </c>
      <c r="AD85" s="59">
        <f>IFERROR(VLOOKUP(AC85,'Начисление очков NEW'!$V$4:$W$69,2,FALSE),0)</f>
        <v>0</v>
      </c>
      <c r="AE85" s="57" t="s">
        <v>119</v>
      </c>
      <c r="AF85" s="58">
        <f>IFERROR(VLOOKUP(AE85,'Начисление очков NEW'!$B$4:$C$69,2,FALSE),0)</f>
        <v>0</v>
      </c>
      <c r="AG85" s="57" t="s">
        <v>119</v>
      </c>
      <c r="AH85" s="58">
        <f>IFERROR(VLOOKUP(AG85,'Начисление очков NEW'!$V$4:$W$69,2,FALSE),0)</f>
        <v>0</v>
      </c>
      <c r="AI85" s="57" t="s">
        <v>119</v>
      </c>
      <c r="AJ85" s="58">
        <f>IFERROR(VLOOKUP(AI85,'Начисление очков NEW'!$AF$4:$AG$69,2,FALSE),0)</f>
        <v>0</v>
      </c>
      <c r="AK85" s="6" t="s">
        <v>119</v>
      </c>
      <c r="AL85" s="59">
        <f>IFERROR(VLOOKUP(AK85,'Начисление очков NEW'!$V$4:$W$69,2,FALSE),0)</f>
        <v>0</v>
      </c>
      <c r="AM85" s="57" t="s">
        <v>119</v>
      </c>
      <c r="AN85" s="58">
        <f>IFERROR(VLOOKUP(AM85,'Начисление очков NEW'!$B$4:$C$69,2,FALSE),0)</f>
        <v>0</v>
      </c>
      <c r="AO85" s="6">
        <v>4</v>
      </c>
      <c r="AP85" s="59">
        <f>IFERROR(VLOOKUP(AO85,'Начисление очков NEW'!$V$4:$W$69,2,FALSE),0)</f>
        <v>48</v>
      </c>
      <c r="AQ85" s="57" t="s">
        <v>119</v>
      </c>
      <c r="AR85" s="58">
        <f>IFERROR(VLOOKUP(AQ85,'Начисление очков NEW'!$G$4:$H$69,2,FALSE),0)</f>
        <v>0</v>
      </c>
      <c r="AS85" s="57" t="s">
        <v>119</v>
      </c>
      <c r="AT85" s="58">
        <f>IFERROR(VLOOKUP(AS85,'Начисление очков NEW'!$AF$4:$AG$69,2,FALSE),0)</f>
        <v>0</v>
      </c>
      <c r="AU85" s="6" t="s">
        <v>119</v>
      </c>
      <c r="AV85" s="59">
        <f>IFERROR(VLOOKUP(AU85,'Начисление очков NEW'!$G$4:$H$69,2,FALSE),0)</f>
        <v>0</v>
      </c>
      <c r="AW85" s="6">
        <v>2</v>
      </c>
      <c r="AX85" s="59">
        <f>IFERROR(VLOOKUP(AW85,'Начисление очков NEW'!$AF$4:$AG$69,2,FALSE),0)</f>
        <v>25</v>
      </c>
      <c r="AY85" s="57"/>
      <c r="AZ85" s="58">
        <f>IFERROR(VLOOKUP(AY85,'Начисление очков NEW'!$V$4:$W$69,2,FALSE),0)</f>
        <v>0</v>
      </c>
      <c r="BA85" s="57"/>
      <c r="BB85" s="58">
        <f>IFERROR(VLOOKUP(BA85,'Начисление очков NEW'!$B$4:$C$69,2,FALSE),0)</f>
        <v>0</v>
      </c>
      <c r="BC85" s="57" t="s">
        <v>119</v>
      </c>
      <c r="BD85" s="58">
        <f>IFERROR(VLOOKUP(BC85,'Начисление очков NEW'!$V$4:$W$69,2,FALSE),0)</f>
        <v>0</v>
      </c>
      <c r="BE85" s="6" t="s">
        <v>119</v>
      </c>
      <c r="BF85" s="59">
        <f>IFERROR(VLOOKUP(BE85,'Начисление очков NEW'!$G$4:$H$69,2,FALSE),0)</f>
        <v>0</v>
      </c>
      <c r="BG85" s="6"/>
      <c r="BH85" s="59">
        <f>IFERROR(VLOOKUP(BG85,'Начисление очков NEW'!$V$4:$W$69,2,FALSE),0)</f>
        <v>0</v>
      </c>
      <c r="BI85" s="57"/>
      <c r="BJ85" s="58">
        <f>IFERROR(VLOOKUP(BI85,'Начисление очков NEW'!$V$4:$W$69,2,FALSE),0)</f>
        <v>0</v>
      </c>
      <c r="BK85" s="45">
        <v>75</v>
      </c>
      <c r="BL85" s="45" t="s">
        <v>221</v>
      </c>
      <c r="BM85" s="45">
        <v>3</v>
      </c>
      <c r="BN85" s="74">
        <v>0</v>
      </c>
      <c r="BO85" s="76">
        <v>73</v>
      </c>
      <c r="BP85" s="76">
        <v>0</v>
      </c>
      <c r="BQ85" s="96">
        <v>2</v>
      </c>
      <c r="BR85" s="97">
        <v>36.5</v>
      </c>
      <c r="BS85" s="76">
        <v>73</v>
      </c>
      <c r="BT85" s="50"/>
      <c r="BU85" s="50">
        <f>VLOOKUP(BT85,'Начисление очков NEW'!$V$4:$W$68,2,FALSE)</f>
        <v>0</v>
      </c>
    </row>
    <row r="86" spans="2:73" ht="15" customHeight="1" x14ac:dyDescent="0.3">
      <c r="B86" s="89" t="s">
        <v>93</v>
      </c>
      <c r="C86" s="90">
        <f>C85+1</f>
        <v>78</v>
      </c>
      <c r="D86" s="83">
        <f>IF(BK86=0," ",IF(BK86-C86=0," ",BK86-C86))</f>
        <v>-2</v>
      </c>
      <c r="E86" s="103">
        <v>3.5</v>
      </c>
      <c r="F86" s="107">
        <f>E86-BM86</f>
        <v>0</v>
      </c>
      <c r="G86" s="91">
        <f>N86+P86+R86+T86+V86+X86+Z86+AB86+AD86+AF86+AH86+AJ86+AL86+AN86+AP86+AR86+AT86+AV86+AX86+AZ86+BB86+BD86+BF86+BH86+BJ86</f>
        <v>71</v>
      </c>
      <c r="H86" s="84">
        <f>G86-BO86</f>
        <v>-1</v>
      </c>
      <c r="I86" s="92">
        <f>ROUNDUP(COUNTIF(M86:BJ86,"&gt; 0")/2,0)</f>
        <v>8</v>
      </c>
      <c r="J86" s="93">
        <f>IF(G86=0, "", G86/I86)</f>
        <v>8.875</v>
      </c>
      <c r="K86" s="100">
        <f>SUMPRODUCT(LARGE((N86,P86,R86,T86,V86,X86,Z86,AB86,AD86,AF86,AH86,AJ86,AL86,AN86,AP86,AR86,AT86,AV86,AX86,AZ86,BB86,BD86,BF86,BH86,BJ86),{1,2,3,4,5,6,7,8}))</f>
        <v>71</v>
      </c>
      <c r="L86" s="101">
        <f>K86-BS86</f>
        <v>-1</v>
      </c>
      <c r="M86" s="57">
        <v>32</v>
      </c>
      <c r="N86" s="58">
        <f>IFERROR(VLOOKUP(M86,'Начисление очков NEW'!$V$4:$W$69,2,FALSE),0)</f>
        <v>3</v>
      </c>
      <c r="O86" s="48" t="s">
        <v>119</v>
      </c>
      <c r="P86" s="48">
        <f>IFERROR(VLOOKUP(O86,'Начисление очков NEW'!$G$4:$H$69,2,FALSE),0)</f>
        <v>0</v>
      </c>
      <c r="Q86" s="57">
        <v>16</v>
      </c>
      <c r="R86" s="58">
        <f>IFERROR(VLOOKUP(Q86,'Начисление очков NEW'!$AF$4:$AG$69,2,FALSE),0)</f>
        <v>7</v>
      </c>
      <c r="S86" s="6" t="s">
        <v>119</v>
      </c>
      <c r="T86" s="59">
        <f>IFERROR(VLOOKUP(S86,'Начисление очков NEW'!$L$4:$M$69,2,FALSE),0)</f>
        <v>0</v>
      </c>
      <c r="U86" s="57" t="s">
        <v>119</v>
      </c>
      <c r="V86" s="58">
        <f>IFERROR(VLOOKUP(U86,'Начисление очков NEW'!$AF$4:$AG$69,2,FALSE),0)</f>
        <v>0</v>
      </c>
      <c r="W86" s="6" t="s">
        <v>119</v>
      </c>
      <c r="X86" s="59">
        <f>IFERROR(VLOOKUP(W86,'Начисление очков NEW'!$B$4:$C$69,2,FALSE),0)</f>
        <v>0</v>
      </c>
      <c r="Y86" s="6">
        <v>8</v>
      </c>
      <c r="Z86" s="59">
        <f>IFERROR(VLOOKUP(Y86,'Начисление очков NEW'!$V$4:$W$69,2,FALSE),0)</f>
        <v>30</v>
      </c>
      <c r="AA86" s="57" t="s">
        <v>119</v>
      </c>
      <c r="AB86" s="58">
        <f>IFERROR(VLOOKUP(AA86,'Начисление очков NEW'!$G$4:$H$69,2,FALSE),0)</f>
        <v>0</v>
      </c>
      <c r="AC86" s="6" t="s">
        <v>119</v>
      </c>
      <c r="AD86" s="59">
        <f>IFERROR(VLOOKUP(AC86,'Начисление очков NEW'!$V$4:$W$69,2,FALSE),0)</f>
        <v>0</v>
      </c>
      <c r="AE86" s="57" t="s">
        <v>119</v>
      </c>
      <c r="AF86" s="58">
        <f>IFERROR(VLOOKUP(AE86,'Начисление очков NEW'!$B$4:$C$69,2,FALSE),0)</f>
        <v>0</v>
      </c>
      <c r="AG86" s="57">
        <v>27</v>
      </c>
      <c r="AH86" s="58">
        <f>IFERROR(VLOOKUP(AG86,'Начисление очков NEW'!$V$4:$W$69,2,FALSE),0)</f>
        <v>3</v>
      </c>
      <c r="AI86" s="57" t="s">
        <v>119</v>
      </c>
      <c r="AJ86" s="58">
        <f>IFERROR(VLOOKUP(AI86,'Начисление очков NEW'!$AF$4:$AG$69,2,FALSE),0)</f>
        <v>0</v>
      </c>
      <c r="AK86" s="6" t="s">
        <v>119</v>
      </c>
      <c r="AL86" s="59">
        <f>IFERROR(VLOOKUP(AK86,'Начисление очков NEW'!$V$4:$W$69,2,FALSE),0)</f>
        <v>0</v>
      </c>
      <c r="AM86" s="57" t="s">
        <v>119</v>
      </c>
      <c r="AN86" s="58">
        <f>IFERROR(VLOOKUP(AM86,'Начисление очков NEW'!$B$4:$C$69,2,FALSE),0)</f>
        <v>0</v>
      </c>
      <c r="AO86" s="6">
        <v>32</v>
      </c>
      <c r="AP86" s="59">
        <f>IFERROR(VLOOKUP(AO86,'Начисление очков NEW'!$V$4:$W$69,2,FALSE),0)</f>
        <v>3</v>
      </c>
      <c r="AQ86" s="57" t="s">
        <v>119</v>
      </c>
      <c r="AR86" s="58">
        <f>IFERROR(VLOOKUP(AQ86,'Начисление очков NEW'!$G$4:$H$69,2,FALSE),0)</f>
        <v>0</v>
      </c>
      <c r="AS86" s="57" t="s">
        <v>119</v>
      </c>
      <c r="AT86" s="58">
        <f>IFERROR(VLOOKUP(AS86,'Начисление очков NEW'!$AF$4:$AG$69,2,FALSE),0)</f>
        <v>0</v>
      </c>
      <c r="AU86" s="6" t="s">
        <v>119</v>
      </c>
      <c r="AV86" s="59">
        <f>IFERROR(VLOOKUP(AU86,'Начисление очков NEW'!$G$4:$H$69,2,FALSE),0)</f>
        <v>0</v>
      </c>
      <c r="AW86" s="6" t="s">
        <v>119</v>
      </c>
      <c r="AX86" s="59">
        <f>IFERROR(VLOOKUP(AW86,'Начисление очков NEW'!$AF$4:$AG$69,2,FALSE),0)</f>
        <v>0</v>
      </c>
      <c r="AY86" s="57">
        <v>16</v>
      </c>
      <c r="AZ86" s="58">
        <f>IFERROR(VLOOKUP(AY86,'Начисление очков NEW'!$V$4:$W$69,2,FALSE),0)</f>
        <v>11</v>
      </c>
      <c r="BA86" s="57" t="s">
        <v>119</v>
      </c>
      <c r="BB86" s="58">
        <f>IFERROR(VLOOKUP(BA86,'Начисление очков NEW'!$B$4:$C$69,2,FALSE),0)</f>
        <v>0</v>
      </c>
      <c r="BC86" s="57">
        <v>16</v>
      </c>
      <c r="BD86" s="58">
        <f>IFERROR(VLOOKUP(BC86,'Начисление очков NEW'!$V$4:$W$69,2,FALSE),0)</f>
        <v>11</v>
      </c>
      <c r="BE86" s="6" t="s">
        <v>119</v>
      </c>
      <c r="BF86" s="59">
        <f>IFERROR(VLOOKUP(BE86,'Начисление очков NEW'!$G$4:$H$69,2,FALSE),0)</f>
        <v>0</v>
      </c>
      <c r="BG86" s="6" t="s">
        <v>119</v>
      </c>
      <c r="BH86" s="59">
        <f>IFERROR(VLOOKUP(BG86,'Начисление очков NEW'!$V$4:$W$69,2,FALSE),0)</f>
        <v>0</v>
      </c>
      <c r="BI86" s="57">
        <v>32</v>
      </c>
      <c r="BJ86" s="58">
        <f>IFERROR(VLOOKUP(BI86,'Начисление очков NEW'!$V$4:$W$69,2,FALSE),0)</f>
        <v>3</v>
      </c>
      <c r="BK86" s="45">
        <v>76</v>
      </c>
      <c r="BL86" s="45" t="s">
        <v>221</v>
      </c>
      <c r="BM86" s="45">
        <v>3.5</v>
      </c>
      <c r="BN86" s="74">
        <v>0</v>
      </c>
      <c r="BO86" s="76">
        <v>72</v>
      </c>
      <c r="BP86" s="76">
        <v>0</v>
      </c>
      <c r="BQ86" s="96">
        <v>8</v>
      </c>
      <c r="BR86" s="97">
        <v>9</v>
      </c>
      <c r="BS86" s="76">
        <v>72</v>
      </c>
      <c r="BT86" s="50">
        <v>24</v>
      </c>
      <c r="BU86" s="50">
        <f>VLOOKUP(BT86,'Начисление очков NEW'!$V$4:$W$68,2,FALSE)</f>
        <v>4</v>
      </c>
    </row>
    <row r="87" spans="2:73" ht="15" customHeight="1" x14ac:dyDescent="0.3">
      <c r="B87" s="89" t="s">
        <v>37</v>
      </c>
      <c r="C87" s="90">
        <f>C86+1</f>
        <v>79</v>
      </c>
      <c r="D87" s="83">
        <f>IF(BK87=0," ",IF(BK87-C87=0," ",BK87-C87))</f>
        <v>-2</v>
      </c>
      <c r="E87" s="103">
        <v>3.5</v>
      </c>
      <c r="F87" s="107">
        <f>E87-BM87</f>
        <v>0</v>
      </c>
      <c r="G87" s="91">
        <f>N87+P87+R87+T87+V87+X87+Z87+AB87+AD87+AF87+AH87+AJ87+AL87+AN87+AP87+AR87+AT87+AV87+AX87+AZ87+BB87+BD87+BF87+BH87+BJ87</f>
        <v>70</v>
      </c>
      <c r="H87" s="84">
        <f>G87-BO87</f>
        <v>0</v>
      </c>
      <c r="I87" s="92">
        <f>ROUNDUP(COUNTIF(M87:BJ87,"&gt; 0")/2,0)</f>
        <v>2</v>
      </c>
      <c r="J87" s="93">
        <f>IF(G87=0, "", G87/I87)</f>
        <v>35</v>
      </c>
      <c r="K87" s="100">
        <f>SUMPRODUCT(LARGE((N87,P87,R87,T87,V87,X87,Z87,AB87,AD87,AF87,AH87,AJ87,AL87,AN87,AP87,AR87,AT87,AV87,AX87,AZ87,BB87,BD87,BF87,BH87,BJ87),{1,2,3,4,5,6,7,8}))</f>
        <v>70</v>
      </c>
      <c r="L87" s="101">
        <f>K87-BS87</f>
        <v>0</v>
      </c>
      <c r="M87" s="57" t="s">
        <v>119</v>
      </c>
      <c r="N87" s="58">
        <f>IFERROR(VLOOKUP(M87,'Начисление очков NEW'!$V$4:$W$69,2,FALSE),0)</f>
        <v>0</v>
      </c>
      <c r="O87" s="48" t="s">
        <v>119</v>
      </c>
      <c r="P87" s="48">
        <f>IFERROR(VLOOKUP(O87,'Начисление очков NEW'!$G$4:$H$69,2,FALSE),0)</f>
        <v>0</v>
      </c>
      <c r="Q87" s="57" t="s">
        <v>119</v>
      </c>
      <c r="R87" s="58">
        <f>IFERROR(VLOOKUP(Q87,'Начисление очков NEW'!$AF$4:$AG$69,2,FALSE),0)</f>
        <v>0</v>
      </c>
      <c r="S87" s="6" t="s">
        <v>119</v>
      </c>
      <c r="T87" s="59">
        <f>IFERROR(VLOOKUP(S87,'Начисление очков NEW'!$L$4:$M$69,2,FALSE),0)</f>
        <v>0</v>
      </c>
      <c r="U87" s="57" t="s">
        <v>119</v>
      </c>
      <c r="V87" s="58">
        <f>IFERROR(VLOOKUP(U87,'Начисление очков NEW'!$AF$4:$AG$69,2,FALSE),0)</f>
        <v>0</v>
      </c>
      <c r="W87" s="6" t="s">
        <v>119</v>
      </c>
      <c r="X87" s="59">
        <f>IFERROR(VLOOKUP(W87,'Начисление очков NEW'!$B$4:$C$69,2,FALSE),0)</f>
        <v>0</v>
      </c>
      <c r="Y87" s="6" t="s">
        <v>119</v>
      </c>
      <c r="Z87" s="59">
        <f>IFERROR(VLOOKUP(Y87,'Начисление очков NEW'!$V$4:$W$69,2,FALSE),0)</f>
        <v>0</v>
      </c>
      <c r="AA87" s="57" t="s">
        <v>119</v>
      </c>
      <c r="AB87" s="58">
        <f>IFERROR(VLOOKUP(AA87,'Начисление очков NEW'!$G$4:$H$69,2,FALSE),0)</f>
        <v>0</v>
      </c>
      <c r="AC87" s="6" t="s">
        <v>119</v>
      </c>
      <c r="AD87" s="59">
        <f>IFERROR(VLOOKUP(AC87,'Начисление очков NEW'!$V$4:$W$69,2,FALSE),0)</f>
        <v>0</v>
      </c>
      <c r="AE87" s="57" t="s">
        <v>119</v>
      </c>
      <c r="AF87" s="58">
        <f>IFERROR(VLOOKUP(AE87,'Начисление очков NEW'!$B$4:$C$69,2,FALSE),0)</f>
        <v>0</v>
      </c>
      <c r="AG87" s="57">
        <v>9</v>
      </c>
      <c r="AH87" s="58">
        <f>IFERROR(VLOOKUP(AG87,'Начисление очков NEW'!$V$4:$W$69,2,FALSE),0)</f>
        <v>25</v>
      </c>
      <c r="AI87" s="57" t="s">
        <v>119</v>
      </c>
      <c r="AJ87" s="58">
        <f>IFERROR(VLOOKUP(AI87,'Начисление очков NEW'!$AF$4:$AG$69,2,FALSE),0)</f>
        <v>0</v>
      </c>
      <c r="AK87" s="6" t="s">
        <v>119</v>
      </c>
      <c r="AL87" s="59">
        <f>IFERROR(VLOOKUP(AK87,'Начисление очков NEW'!$V$4:$W$69,2,FALSE),0)</f>
        <v>0</v>
      </c>
      <c r="AM87" s="57" t="s">
        <v>119</v>
      </c>
      <c r="AN87" s="58">
        <f>IFERROR(VLOOKUP(AM87,'Начисление очков NEW'!$B$4:$C$69,2,FALSE),0)</f>
        <v>0</v>
      </c>
      <c r="AO87" s="6" t="s">
        <v>119</v>
      </c>
      <c r="AP87" s="59">
        <f>IFERROR(VLOOKUP(AO87,'Начисление очков NEW'!$V$4:$W$69,2,FALSE),0)</f>
        <v>0</v>
      </c>
      <c r="AQ87" s="57" t="s">
        <v>119</v>
      </c>
      <c r="AR87" s="58">
        <f>IFERROR(VLOOKUP(AQ87,'Начисление очков NEW'!$G$4:$H$69,2,FALSE),0)</f>
        <v>0</v>
      </c>
      <c r="AS87" s="57" t="s">
        <v>119</v>
      </c>
      <c r="AT87" s="58">
        <f>IFERROR(VLOOKUP(AS87,'Начисление очков NEW'!$AF$4:$AG$69,2,FALSE),0)</f>
        <v>0</v>
      </c>
      <c r="AU87" s="6" t="s">
        <v>119</v>
      </c>
      <c r="AV87" s="59">
        <f>IFERROR(VLOOKUP(AU87,'Начисление очков NEW'!$G$4:$H$69,2,FALSE),0)</f>
        <v>0</v>
      </c>
      <c r="AW87" s="6" t="s">
        <v>119</v>
      </c>
      <c r="AX87" s="59">
        <f>IFERROR(VLOOKUP(AW87,'Начисление очков NEW'!$AF$4:$AG$69,2,FALSE),0)</f>
        <v>0</v>
      </c>
      <c r="AY87" s="57" t="s">
        <v>119</v>
      </c>
      <c r="AZ87" s="58">
        <f>IFERROR(VLOOKUP(AY87,'Начисление очков NEW'!$V$4:$W$69,2,FALSE),0)</f>
        <v>0</v>
      </c>
      <c r="BA87" s="57">
        <v>19</v>
      </c>
      <c r="BB87" s="58">
        <f>IFERROR(VLOOKUP(BA87,'Начисление очков NEW'!$B$4:$C$69,2,FALSE),0)</f>
        <v>45</v>
      </c>
      <c r="BC87" s="57" t="s">
        <v>119</v>
      </c>
      <c r="BD87" s="58">
        <f>IFERROR(VLOOKUP(BC87,'Начисление очков NEW'!$V$4:$W$69,2,FALSE),0)</f>
        <v>0</v>
      </c>
      <c r="BE87" s="6" t="s">
        <v>119</v>
      </c>
      <c r="BF87" s="59">
        <f>IFERROR(VLOOKUP(BE87,'Начисление очков NEW'!$G$4:$H$69,2,FALSE),0)</f>
        <v>0</v>
      </c>
      <c r="BG87" s="6" t="s">
        <v>119</v>
      </c>
      <c r="BH87" s="59">
        <f>IFERROR(VLOOKUP(BG87,'Начисление очков NEW'!$V$4:$W$69,2,FALSE),0)</f>
        <v>0</v>
      </c>
      <c r="BI87" s="57" t="s">
        <v>119</v>
      </c>
      <c r="BJ87" s="58">
        <f>IFERROR(VLOOKUP(BI87,'Начисление очков NEW'!$V$4:$W$69,2,FALSE),0)</f>
        <v>0</v>
      </c>
      <c r="BK87" s="45">
        <v>77</v>
      </c>
      <c r="BL87" s="45" t="s">
        <v>221</v>
      </c>
      <c r="BM87" s="45">
        <v>3.5</v>
      </c>
      <c r="BN87" s="74">
        <v>0</v>
      </c>
      <c r="BO87" s="76">
        <v>70</v>
      </c>
      <c r="BP87" s="76">
        <v>0</v>
      </c>
      <c r="BQ87" s="96">
        <v>2</v>
      </c>
      <c r="BR87" s="97">
        <v>35</v>
      </c>
      <c r="BS87" s="76">
        <v>70</v>
      </c>
      <c r="BT87" s="50"/>
      <c r="BU87" s="50">
        <f>VLOOKUP(BT87,'Начисление очков NEW'!$V$4:$W$68,2,FALSE)</f>
        <v>0</v>
      </c>
    </row>
    <row r="88" spans="2:73" ht="15" customHeight="1" x14ac:dyDescent="0.3">
      <c r="B88" s="89" t="s">
        <v>157</v>
      </c>
      <c r="C88" s="90">
        <f>C87+1</f>
        <v>80</v>
      </c>
      <c r="D88" s="83">
        <f>IF(BK88=0," ",IF(BK88-C88=0," ",BK88-C88))</f>
        <v>-2</v>
      </c>
      <c r="E88" s="103">
        <v>3.5</v>
      </c>
      <c r="F88" s="107">
        <f>E88-BM88</f>
        <v>0</v>
      </c>
      <c r="G88" s="91">
        <f>N88+P88+R88+T88+V88+X88+Z88+AB88+AD88+AF88+AH88+AJ88+AL88+AN88+AP88+AR88+AT88+AV88+AX88+AZ88+BB88+BD88+BF88+BH88+BJ88</f>
        <v>69</v>
      </c>
      <c r="H88" s="84">
        <f>G88-BO88</f>
        <v>0</v>
      </c>
      <c r="I88" s="92">
        <f>ROUNDUP(COUNTIF(M88:BJ88,"&gt; 0")/2,0)</f>
        <v>2</v>
      </c>
      <c r="J88" s="93">
        <f>IF(G88=0, "", G88/I88)</f>
        <v>34.5</v>
      </c>
      <c r="K88" s="100">
        <f>SUMPRODUCT(LARGE((N88,P88,R88,T88,V88,X88,Z88,AB88,AD88,AF88,AH88,AJ88,AL88,AN88,AP88,AR88,AT88,AV88,AX88,AZ88,BB88,BD88,BF88,BH88,BJ88),{1,2,3,4,5,6,7,8}))</f>
        <v>69</v>
      </c>
      <c r="L88" s="101">
        <f>K88-BS88</f>
        <v>0</v>
      </c>
      <c r="M88" s="57" t="s">
        <v>119</v>
      </c>
      <c r="N88" s="58">
        <f>IFERROR(VLOOKUP(M88,'Начисление очков NEW'!$V$4:$W$69,2,FALSE),0)</f>
        <v>0</v>
      </c>
      <c r="O88" s="48" t="s">
        <v>119</v>
      </c>
      <c r="P88" s="48">
        <f>IFERROR(VLOOKUP(O88,'Начисление очков NEW'!$G$4:$H$69,2,FALSE),0)</f>
        <v>0</v>
      </c>
      <c r="Q88" s="57" t="s">
        <v>119</v>
      </c>
      <c r="R88" s="58">
        <f>IFERROR(VLOOKUP(Q88,'Начисление очков NEW'!$AF$4:$AG$69,2,FALSE),0)</f>
        <v>0</v>
      </c>
      <c r="S88" s="6" t="s">
        <v>119</v>
      </c>
      <c r="T88" s="59">
        <f>IFERROR(VLOOKUP(S88,'Начисление очков NEW'!$L$4:$M$69,2,FALSE),0)</f>
        <v>0</v>
      </c>
      <c r="U88" s="57" t="s">
        <v>119</v>
      </c>
      <c r="V88" s="58">
        <f>IFERROR(VLOOKUP(U88,'Начисление очков NEW'!$AF$4:$AG$69,2,FALSE),0)</f>
        <v>0</v>
      </c>
      <c r="W88" s="6" t="s">
        <v>119</v>
      </c>
      <c r="X88" s="59">
        <f>IFERROR(VLOOKUP(W88,'Начисление очков NEW'!$B$4:$C$69,2,FALSE),0)</f>
        <v>0</v>
      </c>
      <c r="Y88" s="6" t="s">
        <v>119</v>
      </c>
      <c r="Z88" s="59">
        <f>IFERROR(VLOOKUP(Y88,'Начисление очков NEW'!$V$4:$W$69,2,FALSE),0)</f>
        <v>0</v>
      </c>
      <c r="AA88" s="57" t="s">
        <v>119</v>
      </c>
      <c r="AB88" s="58">
        <f>IFERROR(VLOOKUP(AA88,'Начисление очков NEW'!$G$4:$H$69,2,FALSE),0)</f>
        <v>0</v>
      </c>
      <c r="AC88" s="6" t="s">
        <v>119</v>
      </c>
      <c r="AD88" s="59">
        <f>IFERROR(VLOOKUP(AC88,'Начисление очков NEW'!$V$4:$W$69,2,FALSE),0)</f>
        <v>0</v>
      </c>
      <c r="AE88" s="57" t="s">
        <v>119</v>
      </c>
      <c r="AF88" s="58">
        <f>IFERROR(VLOOKUP(AE88,'Начисление очков NEW'!$B$4:$C$69,2,FALSE),0)</f>
        <v>0</v>
      </c>
      <c r="AG88" s="57" t="s">
        <v>119</v>
      </c>
      <c r="AH88" s="58">
        <f>IFERROR(VLOOKUP(AG88,'Начисление очков NEW'!$V$4:$W$69,2,FALSE),0)</f>
        <v>0</v>
      </c>
      <c r="AI88" s="57" t="s">
        <v>119</v>
      </c>
      <c r="AJ88" s="58">
        <f>IFERROR(VLOOKUP(AI88,'Начисление очков NEW'!$AF$4:$AG$69,2,FALSE),0)</f>
        <v>0</v>
      </c>
      <c r="AK88" s="6" t="s">
        <v>119</v>
      </c>
      <c r="AL88" s="59">
        <f>IFERROR(VLOOKUP(AK88,'Начисление очков NEW'!$V$4:$W$69,2,FALSE),0)</f>
        <v>0</v>
      </c>
      <c r="AM88" s="57">
        <v>24</v>
      </c>
      <c r="AN88" s="58">
        <f>IFERROR(VLOOKUP(AM88,'Начисление очков NEW'!$B$4:$C$69,2,FALSE),0)</f>
        <v>34</v>
      </c>
      <c r="AO88" s="6" t="s">
        <v>119</v>
      </c>
      <c r="AP88" s="59">
        <f>IFERROR(VLOOKUP(AO88,'Начисление очков NEW'!$V$4:$W$69,2,FALSE),0)</f>
        <v>0</v>
      </c>
      <c r="AQ88" s="57" t="s">
        <v>119</v>
      </c>
      <c r="AR88" s="58">
        <f>IFERROR(VLOOKUP(AQ88,'Начисление очков NEW'!$G$4:$H$69,2,FALSE),0)</f>
        <v>0</v>
      </c>
      <c r="AS88" s="57" t="s">
        <v>119</v>
      </c>
      <c r="AT88" s="58">
        <f>IFERROR(VLOOKUP(AS88,'Начисление очков NEW'!$AF$4:$AG$69,2,FALSE),0)</f>
        <v>0</v>
      </c>
      <c r="AU88" s="6" t="s">
        <v>119</v>
      </c>
      <c r="AV88" s="59">
        <f>IFERROR(VLOOKUP(AU88,'Начисление очков NEW'!$G$4:$H$69,2,FALSE),0)</f>
        <v>0</v>
      </c>
      <c r="AW88" s="6">
        <v>1</v>
      </c>
      <c r="AX88" s="59">
        <f>IFERROR(VLOOKUP(AW88,'Начисление очков NEW'!$AF$4:$AG$69,2,FALSE),0)</f>
        <v>35</v>
      </c>
      <c r="AY88" s="57"/>
      <c r="AZ88" s="58">
        <f>IFERROR(VLOOKUP(AY88,'Начисление очков NEW'!$V$4:$W$69,2,FALSE),0)</f>
        <v>0</v>
      </c>
      <c r="BA88" s="57"/>
      <c r="BB88" s="58">
        <f>IFERROR(VLOOKUP(BA88,'Начисление очков NEW'!$B$4:$C$69,2,FALSE),0)</f>
        <v>0</v>
      </c>
      <c r="BC88" s="57" t="s">
        <v>119</v>
      </c>
      <c r="BD88" s="58">
        <f>IFERROR(VLOOKUP(BC88,'Начисление очков NEW'!$V$4:$W$69,2,FALSE),0)</f>
        <v>0</v>
      </c>
      <c r="BE88" s="6" t="s">
        <v>119</v>
      </c>
      <c r="BF88" s="59">
        <f>IFERROR(VLOOKUP(BE88,'Начисление очков NEW'!$G$4:$H$69,2,FALSE),0)</f>
        <v>0</v>
      </c>
      <c r="BG88" s="6"/>
      <c r="BH88" s="59">
        <f>IFERROR(VLOOKUP(BG88,'Начисление очков NEW'!$V$4:$W$69,2,FALSE),0)</f>
        <v>0</v>
      </c>
      <c r="BI88" s="57"/>
      <c r="BJ88" s="58">
        <f>IFERROR(VLOOKUP(BI88,'Начисление очков NEW'!$V$4:$W$69,2,FALSE),0)</f>
        <v>0</v>
      </c>
      <c r="BK88" s="45">
        <v>78</v>
      </c>
      <c r="BL88" s="45" t="s">
        <v>221</v>
      </c>
      <c r="BM88" s="45">
        <v>3.5</v>
      </c>
      <c r="BN88" s="74">
        <v>0</v>
      </c>
      <c r="BO88" s="108">
        <v>69</v>
      </c>
      <c r="BP88" s="108">
        <v>0</v>
      </c>
      <c r="BQ88" s="96">
        <v>2</v>
      </c>
      <c r="BR88" s="97">
        <v>34.5</v>
      </c>
      <c r="BS88" s="108">
        <v>69</v>
      </c>
      <c r="BT88" s="50"/>
      <c r="BU88" s="50">
        <f>VLOOKUP(BT88,'Начисление очков NEW'!$V$4:$W$68,2,FALSE)</f>
        <v>0</v>
      </c>
    </row>
    <row r="89" spans="2:73" ht="15" customHeight="1" x14ac:dyDescent="0.3">
      <c r="B89" s="89" t="s">
        <v>65</v>
      </c>
      <c r="C89" s="90">
        <f>C88+1</f>
        <v>81</v>
      </c>
      <c r="D89" s="83">
        <f>IF(BK89=0," ",IF(BK89-C89=0," ",BK89-C89))</f>
        <v>-21</v>
      </c>
      <c r="E89" s="103">
        <v>3.5</v>
      </c>
      <c r="F89" s="107">
        <f>E89-BM89</f>
        <v>0</v>
      </c>
      <c r="G89" s="91">
        <f>N89+P89+R89+T89+V89+X89+Z89+AB89+AD89+AF89+AH89+AJ89+AL89+AN89+AP89+AR89+AT89+AV89+AX89+AZ89+BB89+BD89+BF89+BH89+BJ89</f>
        <v>69</v>
      </c>
      <c r="H89" s="84">
        <f>G89-BO89</f>
        <v>-35</v>
      </c>
      <c r="I89" s="92">
        <f>ROUNDUP(COUNTIF(M89:BJ89,"&gt; 0")/2,0)</f>
        <v>4</v>
      </c>
      <c r="J89" s="93">
        <f>IF(G89=0, "", G89/I89)</f>
        <v>17.25</v>
      </c>
      <c r="K89" s="100">
        <f>SUMPRODUCT(LARGE((N89,P89,R89,T89,V89,X89,Z89,AB89,AD89,AF89,AH89,AJ89,AL89,AN89,AP89,AR89,AT89,AV89,AX89,AZ89,BB89,BD89,BF89,BH89,BJ89),{1,2,3,4,5,6,7,8}))</f>
        <v>69</v>
      </c>
      <c r="L89" s="101">
        <f>K89-BS89</f>
        <v>-35</v>
      </c>
      <c r="M89" s="57" t="s">
        <v>119</v>
      </c>
      <c r="N89" s="58">
        <f>IFERROR(VLOOKUP(M89,'Начисление очков NEW'!$V$4:$W$69,2,FALSE),0)</f>
        <v>0</v>
      </c>
      <c r="O89" s="48" t="s">
        <v>119</v>
      </c>
      <c r="P89" s="48">
        <f>IFERROR(VLOOKUP(O89,'Начисление очков NEW'!$G$4:$H$69,2,FALSE),0)</f>
        <v>0</v>
      </c>
      <c r="Q89" s="57" t="s">
        <v>119</v>
      </c>
      <c r="R89" s="58">
        <f>IFERROR(VLOOKUP(Q89,'Начисление очков NEW'!$AF$4:$AG$69,2,FALSE),0)</f>
        <v>0</v>
      </c>
      <c r="S89" s="6" t="s">
        <v>119</v>
      </c>
      <c r="T89" s="59">
        <f>IFERROR(VLOOKUP(S89,'Начисление очков NEW'!$L$4:$M$69,2,FALSE),0)</f>
        <v>0</v>
      </c>
      <c r="U89" s="57" t="s">
        <v>119</v>
      </c>
      <c r="V89" s="58">
        <f>IFERROR(VLOOKUP(U89,'Начисление очков NEW'!$AF$4:$AG$69,2,FALSE),0)</f>
        <v>0</v>
      </c>
      <c r="W89" s="6" t="s">
        <v>119</v>
      </c>
      <c r="X89" s="59">
        <f>IFERROR(VLOOKUP(W89,'Начисление очков NEW'!$B$4:$C$69,2,FALSE),0)</f>
        <v>0</v>
      </c>
      <c r="Y89" s="6" t="s">
        <v>119</v>
      </c>
      <c r="Z89" s="59">
        <f>IFERROR(VLOOKUP(Y89,'Начисление очков NEW'!$V$4:$W$69,2,FALSE),0)</f>
        <v>0</v>
      </c>
      <c r="AA89" s="57" t="s">
        <v>119</v>
      </c>
      <c r="AB89" s="58">
        <f>IFERROR(VLOOKUP(AA89,'Начисление очков NEW'!$G$4:$H$69,2,FALSE),0)</f>
        <v>0</v>
      </c>
      <c r="AC89" s="6" t="s">
        <v>119</v>
      </c>
      <c r="AD89" s="59">
        <f>IFERROR(VLOOKUP(AC89,'Начисление очков NEW'!$V$4:$W$69,2,FALSE),0)</f>
        <v>0</v>
      </c>
      <c r="AE89" s="57" t="s">
        <v>119</v>
      </c>
      <c r="AF89" s="58">
        <f>IFERROR(VLOOKUP(AE89,'Начисление очков NEW'!$B$4:$C$69,2,FALSE),0)</f>
        <v>0</v>
      </c>
      <c r="AG89" s="57" t="s">
        <v>119</v>
      </c>
      <c r="AH89" s="58">
        <f>IFERROR(VLOOKUP(AG89,'Начисление очков NEW'!$V$4:$W$69,2,FALSE),0)</f>
        <v>0</v>
      </c>
      <c r="AI89" s="57" t="s">
        <v>119</v>
      </c>
      <c r="AJ89" s="58">
        <f>IFERROR(VLOOKUP(AI89,'Начисление очков NEW'!$AF$4:$AG$69,2,FALSE),0)</f>
        <v>0</v>
      </c>
      <c r="AK89" s="6" t="s">
        <v>119</v>
      </c>
      <c r="AL89" s="59">
        <f>IFERROR(VLOOKUP(AK89,'Начисление очков NEW'!$V$4:$W$69,2,FALSE),0)</f>
        <v>0</v>
      </c>
      <c r="AM89" s="57" t="s">
        <v>119</v>
      </c>
      <c r="AN89" s="58">
        <f>IFERROR(VLOOKUP(AM89,'Начисление очков NEW'!$B$4:$C$69,2,FALSE),0)</f>
        <v>0</v>
      </c>
      <c r="AO89" s="6">
        <v>20</v>
      </c>
      <c r="AP89" s="59">
        <f>IFERROR(VLOOKUP(AO89,'Начисление очков NEW'!$V$4:$W$69,2,FALSE),0)</f>
        <v>6</v>
      </c>
      <c r="AQ89" s="57" t="s">
        <v>119</v>
      </c>
      <c r="AR89" s="58">
        <f>IFERROR(VLOOKUP(AQ89,'Начисление очков NEW'!$G$4:$H$69,2,FALSE),0)</f>
        <v>0</v>
      </c>
      <c r="AS89" s="57" t="s">
        <v>119</v>
      </c>
      <c r="AT89" s="58">
        <f>IFERROR(VLOOKUP(AS89,'Начисление очков NEW'!$AF$4:$AG$69,2,FALSE),0)</f>
        <v>0</v>
      </c>
      <c r="AU89" s="6" t="s">
        <v>119</v>
      </c>
      <c r="AV89" s="59">
        <f>IFERROR(VLOOKUP(AU89,'Начисление очков NEW'!$G$4:$H$69,2,FALSE),0)</f>
        <v>0</v>
      </c>
      <c r="AW89" s="6" t="s">
        <v>119</v>
      </c>
      <c r="AX89" s="59">
        <f>IFERROR(VLOOKUP(AW89,'Начисление очков NEW'!$AF$4:$AG$69,2,FALSE),0)</f>
        <v>0</v>
      </c>
      <c r="AY89" s="57" t="s">
        <v>119</v>
      </c>
      <c r="AZ89" s="58">
        <f>IFERROR(VLOOKUP(AY89,'Начисление очков NEW'!$V$4:$W$69,2,FALSE),0)</f>
        <v>0</v>
      </c>
      <c r="BA89" s="57">
        <v>29</v>
      </c>
      <c r="BB89" s="58">
        <f>IFERROR(VLOOKUP(BA89,'Начисление очков NEW'!$B$4:$C$69,2,FALSE),0)</f>
        <v>30</v>
      </c>
      <c r="BC89" s="57" t="s">
        <v>119</v>
      </c>
      <c r="BD89" s="58">
        <f>IFERROR(VLOOKUP(BC89,'Начисление очков NEW'!$V$4:$W$69,2,FALSE),0)</f>
        <v>0</v>
      </c>
      <c r="BE89" s="6" t="s">
        <v>119</v>
      </c>
      <c r="BF89" s="59">
        <f>IFERROR(VLOOKUP(BE89,'Начисление очков NEW'!$G$4:$H$69,2,FALSE),0)</f>
        <v>0</v>
      </c>
      <c r="BG89" s="6">
        <v>8</v>
      </c>
      <c r="BH89" s="59">
        <f>IFERROR(VLOOKUP(BG89,'Начисление очков NEW'!$V$4:$W$69,2,FALSE),0)</f>
        <v>30</v>
      </c>
      <c r="BI89" s="57">
        <v>32</v>
      </c>
      <c r="BJ89" s="58">
        <f>IFERROR(VLOOKUP(BI89,'Начисление очков NEW'!$V$4:$W$69,2,FALSE),0)</f>
        <v>3</v>
      </c>
      <c r="BK89" s="45">
        <v>60</v>
      </c>
      <c r="BL89" s="45">
        <v>3</v>
      </c>
      <c r="BM89" s="45">
        <v>3.5</v>
      </c>
      <c r="BN89" s="74">
        <v>0</v>
      </c>
      <c r="BO89" s="76">
        <v>104</v>
      </c>
      <c r="BP89" s="76">
        <v>0</v>
      </c>
      <c r="BQ89" s="96">
        <v>5</v>
      </c>
      <c r="BR89" s="97">
        <v>20.8</v>
      </c>
      <c r="BS89" s="76">
        <v>104</v>
      </c>
      <c r="BT89" s="50">
        <v>6</v>
      </c>
      <c r="BU89" s="50">
        <f>VLOOKUP(BT89,'Начисление очков NEW'!$V$4:$W$68,2,FALSE)</f>
        <v>35</v>
      </c>
    </row>
    <row r="90" spans="2:73" ht="15" customHeight="1" x14ac:dyDescent="0.3">
      <c r="B90" s="89" t="s">
        <v>59</v>
      </c>
      <c r="C90" s="90">
        <f>C89+1</f>
        <v>82</v>
      </c>
      <c r="D90" s="83">
        <f>IF(BK90=0," ",IF(BK90-C90=0," ",BK90-C90))</f>
        <v>-2</v>
      </c>
      <c r="E90" s="103">
        <v>3.5</v>
      </c>
      <c r="F90" s="107">
        <f>E90-BM90</f>
        <v>0</v>
      </c>
      <c r="G90" s="91">
        <f>N90+P90+R90+T90+V90+X90+Z90+AB90+AD90+AF90+AH90+AJ90+AL90+AN90+AP90+AR90+AT90+AV90+AX90+AZ90+BB90+BD90+BF90+BH90+BJ90</f>
        <v>68</v>
      </c>
      <c r="H90" s="84">
        <f>G90-BO90</f>
        <v>0</v>
      </c>
      <c r="I90" s="92">
        <f>ROUNDUP(COUNTIF(M90:BJ90,"&gt; 0")/2,0)</f>
        <v>2</v>
      </c>
      <c r="J90" s="93">
        <f>IF(G90=0, "", G90/I90)</f>
        <v>34</v>
      </c>
      <c r="K90" s="100">
        <f>SUMPRODUCT(LARGE((N90,P90,R90,T90,V90,X90,Z90,AB90,AD90,AF90,AH90,AJ90,AL90,AN90,AP90,AR90,AT90,AV90,AX90,AZ90,BB90,BD90,BF90,BH90,BJ90),{1,2,3,4,5,6,7,8}))</f>
        <v>68</v>
      </c>
      <c r="L90" s="101">
        <f>K90-BS90</f>
        <v>0</v>
      </c>
      <c r="M90" s="57" t="s">
        <v>119</v>
      </c>
      <c r="N90" s="58">
        <f>IFERROR(VLOOKUP(M90,'Начисление очков NEW'!$V$4:$W$69,2,FALSE),0)</f>
        <v>0</v>
      </c>
      <c r="O90" s="48" t="s">
        <v>119</v>
      </c>
      <c r="P90" s="48">
        <f>IFERROR(VLOOKUP(O90,'Начисление очков NEW'!$G$4:$H$69,2,FALSE),0)</f>
        <v>0</v>
      </c>
      <c r="Q90" s="57" t="s">
        <v>119</v>
      </c>
      <c r="R90" s="58">
        <f>IFERROR(VLOOKUP(Q90,'Начисление очков NEW'!$AF$4:$AG$69,2,FALSE),0)</f>
        <v>0</v>
      </c>
      <c r="S90" s="6" t="s">
        <v>119</v>
      </c>
      <c r="T90" s="59">
        <f>IFERROR(VLOOKUP(S90,'Начисление очков NEW'!$L$4:$M$69,2,FALSE),0)</f>
        <v>0</v>
      </c>
      <c r="U90" s="57" t="s">
        <v>119</v>
      </c>
      <c r="V90" s="58">
        <f>IFERROR(VLOOKUP(U90,'Начисление очков NEW'!$AF$4:$AG$69,2,FALSE),0)</f>
        <v>0</v>
      </c>
      <c r="W90" s="6" t="s">
        <v>119</v>
      </c>
      <c r="X90" s="59">
        <f>IFERROR(VLOOKUP(W90,'Начисление очков NEW'!$B$4:$C$69,2,FALSE),0)</f>
        <v>0</v>
      </c>
      <c r="Y90" s="6" t="s">
        <v>119</v>
      </c>
      <c r="Z90" s="59">
        <f>IFERROR(VLOOKUP(Y90,'Начисление очков NEW'!$V$4:$W$69,2,FALSE),0)</f>
        <v>0</v>
      </c>
      <c r="AA90" s="57" t="s">
        <v>119</v>
      </c>
      <c r="AB90" s="58">
        <f>IFERROR(VLOOKUP(AA90,'Начисление очков NEW'!$G$4:$H$69,2,FALSE),0)</f>
        <v>0</v>
      </c>
      <c r="AC90" s="6" t="s">
        <v>119</v>
      </c>
      <c r="AD90" s="59">
        <f>IFERROR(VLOOKUP(AC90,'Начисление очков NEW'!$V$4:$W$69,2,FALSE),0)</f>
        <v>0</v>
      </c>
      <c r="AE90" s="57" t="s">
        <v>119</v>
      </c>
      <c r="AF90" s="58">
        <f>IFERROR(VLOOKUP(AE90,'Начисление очков NEW'!$B$4:$C$69,2,FALSE),0)</f>
        <v>0</v>
      </c>
      <c r="AG90" s="57">
        <v>7</v>
      </c>
      <c r="AH90" s="58">
        <f>IFERROR(VLOOKUP(AG90,'Начисление очков NEW'!$V$4:$W$69,2,FALSE),0)</f>
        <v>32</v>
      </c>
      <c r="AI90" s="57" t="s">
        <v>119</v>
      </c>
      <c r="AJ90" s="58">
        <f>IFERROR(VLOOKUP(AI90,'Начисление очков NEW'!$AF$4:$AG$69,2,FALSE),0)</f>
        <v>0</v>
      </c>
      <c r="AK90" s="6" t="s">
        <v>119</v>
      </c>
      <c r="AL90" s="59">
        <f>IFERROR(VLOOKUP(AK90,'Начисление очков NEW'!$V$4:$W$69,2,FALSE),0)</f>
        <v>0</v>
      </c>
      <c r="AM90" s="57" t="s">
        <v>119</v>
      </c>
      <c r="AN90" s="58">
        <f>IFERROR(VLOOKUP(AM90,'Начисление очков NEW'!$B$4:$C$69,2,FALSE),0)</f>
        <v>0</v>
      </c>
      <c r="AO90" s="6" t="s">
        <v>119</v>
      </c>
      <c r="AP90" s="59">
        <f>IFERROR(VLOOKUP(AO90,'Начисление очков NEW'!$V$4:$W$69,2,FALSE),0)</f>
        <v>0</v>
      </c>
      <c r="AQ90" s="57" t="s">
        <v>119</v>
      </c>
      <c r="AR90" s="58">
        <f>IFERROR(VLOOKUP(AQ90,'Начисление очков NEW'!$G$4:$H$69,2,FALSE),0)</f>
        <v>0</v>
      </c>
      <c r="AS90" s="57" t="s">
        <v>119</v>
      </c>
      <c r="AT90" s="58">
        <f>IFERROR(VLOOKUP(AS90,'Начисление очков NEW'!$AF$4:$AG$69,2,FALSE),0)</f>
        <v>0</v>
      </c>
      <c r="AU90" s="6" t="s">
        <v>119</v>
      </c>
      <c r="AV90" s="59">
        <f>IFERROR(VLOOKUP(AU90,'Начисление очков NEW'!$G$4:$H$69,2,FALSE),0)</f>
        <v>0</v>
      </c>
      <c r="AW90" s="6" t="s">
        <v>119</v>
      </c>
      <c r="AX90" s="59">
        <f>IFERROR(VLOOKUP(AW90,'Начисление очков NEW'!$AF$4:$AG$69,2,FALSE),0)</f>
        <v>0</v>
      </c>
      <c r="AY90" s="57" t="s">
        <v>119</v>
      </c>
      <c r="AZ90" s="58">
        <f>IFERROR(VLOOKUP(AY90,'Начисление очков NEW'!$V$4:$W$69,2,FALSE),0)</f>
        <v>0</v>
      </c>
      <c r="BA90" s="57">
        <v>22</v>
      </c>
      <c r="BB90" s="58">
        <f>IFERROR(VLOOKUP(BA90,'Начисление очков NEW'!$B$4:$C$69,2,FALSE),0)</f>
        <v>36</v>
      </c>
      <c r="BC90" s="57" t="s">
        <v>119</v>
      </c>
      <c r="BD90" s="58">
        <f>IFERROR(VLOOKUP(BC90,'Начисление очков NEW'!$V$4:$W$69,2,FALSE),0)</f>
        <v>0</v>
      </c>
      <c r="BE90" s="6" t="s">
        <v>119</v>
      </c>
      <c r="BF90" s="59">
        <f>IFERROR(VLOOKUP(BE90,'Начисление очков NEW'!$G$4:$H$69,2,FALSE),0)</f>
        <v>0</v>
      </c>
      <c r="BG90" s="6" t="s">
        <v>119</v>
      </c>
      <c r="BH90" s="59">
        <f>IFERROR(VLOOKUP(BG90,'Начисление очков NEW'!$V$4:$W$69,2,FALSE),0)</f>
        <v>0</v>
      </c>
      <c r="BI90" s="57" t="s">
        <v>119</v>
      </c>
      <c r="BJ90" s="58">
        <f>IFERROR(VLOOKUP(BI90,'Начисление очков NEW'!$V$4:$W$69,2,FALSE),0)</f>
        <v>0</v>
      </c>
      <c r="BK90" s="45">
        <v>80</v>
      </c>
      <c r="BL90" s="45" t="s">
        <v>221</v>
      </c>
      <c r="BM90" s="45">
        <v>3.5</v>
      </c>
      <c r="BN90" s="74">
        <v>0</v>
      </c>
      <c r="BO90" s="76">
        <v>68</v>
      </c>
      <c r="BP90" s="76">
        <v>0</v>
      </c>
      <c r="BQ90" s="96">
        <v>2</v>
      </c>
      <c r="BR90" s="97">
        <v>34</v>
      </c>
      <c r="BS90" s="76">
        <v>68</v>
      </c>
      <c r="BT90" s="50"/>
      <c r="BU90" s="50">
        <f>VLOOKUP(BT90,'Начисление очков NEW'!$V$4:$W$68,2,FALSE)</f>
        <v>0</v>
      </c>
    </row>
    <row r="91" spans="2:73" ht="15" customHeight="1" x14ac:dyDescent="0.3">
      <c r="B91" s="89" t="s">
        <v>163</v>
      </c>
      <c r="C91" s="90">
        <f>C90+1</f>
        <v>83</v>
      </c>
      <c r="D91" s="83">
        <f>IF(BK91=0," ",IF(BK91-C91=0," ",BK91-C91))</f>
        <v>-2</v>
      </c>
      <c r="E91" s="103">
        <v>3</v>
      </c>
      <c r="F91" s="107">
        <f>E91-BM91</f>
        <v>0</v>
      </c>
      <c r="G91" s="91">
        <f>N91+P91+R91+T91+V91+X91+Z91+AB91+AD91+AF91+AH91+AJ91+AL91+AN91+AP91+AR91+AT91+AV91+AX91+AZ91+BB91+BD91+BF91+BH91+BJ91</f>
        <v>68</v>
      </c>
      <c r="H91" s="84">
        <f>G91-BO91</f>
        <v>0</v>
      </c>
      <c r="I91" s="92">
        <f>ROUNDUP(COUNTIF(M91:BJ91,"&gt; 0")/2,0)</f>
        <v>6</v>
      </c>
      <c r="J91" s="93">
        <f>IF(G91=0, "", G91/I91)</f>
        <v>11.333333333333334</v>
      </c>
      <c r="K91" s="100">
        <f>SUMPRODUCT(LARGE((N91,P91,R91,T91,V91,X91,Z91,AB91,AD91,AF91,AH91,AJ91,AL91,AN91,AP91,AR91,AT91,AV91,AX91,AZ91,BB91,BD91,BF91,BH91,BJ91),{1,2,3,4,5,6,7,8}))</f>
        <v>68</v>
      </c>
      <c r="L91" s="101">
        <f>K91-BS91</f>
        <v>0</v>
      </c>
      <c r="M91" s="57" t="s">
        <v>119</v>
      </c>
      <c r="N91" s="58">
        <f>IFERROR(VLOOKUP(M91,'Начисление очков NEW'!$V$4:$W$69,2,FALSE),0)</f>
        <v>0</v>
      </c>
      <c r="O91" s="48" t="s">
        <v>119</v>
      </c>
      <c r="P91" s="48">
        <f>IFERROR(VLOOKUP(O91,'Начисление очков NEW'!$G$4:$H$69,2,FALSE),0)</f>
        <v>0</v>
      </c>
      <c r="Q91" s="57" t="s">
        <v>119</v>
      </c>
      <c r="R91" s="58">
        <f>IFERROR(VLOOKUP(Q91,'Начисление очков NEW'!$AF$4:$AG$69,2,FALSE),0)</f>
        <v>0</v>
      </c>
      <c r="S91" s="6" t="s">
        <v>119</v>
      </c>
      <c r="T91" s="59">
        <f>IFERROR(VLOOKUP(S91,'Начисление очков NEW'!$L$4:$M$69,2,FALSE),0)</f>
        <v>0</v>
      </c>
      <c r="U91" s="57" t="s">
        <v>119</v>
      </c>
      <c r="V91" s="58">
        <f>IFERROR(VLOOKUP(U91,'Начисление очков NEW'!$AF$4:$AG$69,2,FALSE),0)</f>
        <v>0</v>
      </c>
      <c r="W91" s="6" t="s">
        <v>119</v>
      </c>
      <c r="X91" s="59">
        <f>IFERROR(VLOOKUP(W91,'Начисление очков NEW'!$B$4:$C$69,2,FALSE),0)</f>
        <v>0</v>
      </c>
      <c r="Y91" s="6">
        <v>8</v>
      </c>
      <c r="Z91" s="59">
        <f>IFERROR(VLOOKUP(Y91,'Начисление очков NEW'!$V$4:$W$69,2,FALSE),0)</f>
        <v>30</v>
      </c>
      <c r="AA91" s="57" t="s">
        <v>119</v>
      </c>
      <c r="AB91" s="58">
        <f>IFERROR(VLOOKUP(AA91,'Начисление очков NEW'!$G$4:$H$69,2,FALSE),0)</f>
        <v>0</v>
      </c>
      <c r="AC91" s="6" t="s">
        <v>119</v>
      </c>
      <c r="AD91" s="59">
        <f>IFERROR(VLOOKUP(AC91,'Начисление очков NEW'!$V$4:$W$69,2,FALSE),0)</f>
        <v>0</v>
      </c>
      <c r="AE91" s="57" t="s">
        <v>119</v>
      </c>
      <c r="AF91" s="58">
        <f>IFERROR(VLOOKUP(AE91,'Начисление очков NEW'!$B$4:$C$69,2,FALSE),0)</f>
        <v>0</v>
      </c>
      <c r="AG91" s="57" t="s">
        <v>119</v>
      </c>
      <c r="AH91" s="58">
        <f>IFERROR(VLOOKUP(AG91,'Начисление очков NEW'!$V$4:$W$69,2,FALSE),0)</f>
        <v>0</v>
      </c>
      <c r="AI91" s="57">
        <v>4</v>
      </c>
      <c r="AJ91" s="58">
        <f>IFERROR(VLOOKUP(AI91,'Начисление очков NEW'!$AF$4:$AG$69,2,FALSE),0)</f>
        <v>15</v>
      </c>
      <c r="AK91" s="6">
        <v>20</v>
      </c>
      <c r="AL91" s="59">
        <f>IFERROR(VLOOKUP(AK91,'Начисление очков NEW'!$V$4:$W$69,2,FALSE),0)</f>
        <v>6</v>
      </c>
      <c r="AM91" s="57" t="s">
        <v>119</v>
      </c>
      <c r="AN91" s="58">
        <f>IFERROR(VLOOKUP(AM91,'Начисление очков NEW'!$B$4:$C$69,2,FALSE),0)</f>
        <v>0</v>
      </c>
      <c r="AO91" s="6">
        <v>24</v>
      </c>
      <c r="AP91" s="59">
        <f>IFERROR(VLOOKUP(AO91,'Начисление очков NEW'!$V$4:$W$69,2,FALSE),0)</f>
        <v>4</v>
      </c>
      <c r="AQ91" s="57" t="s">
        <v>119</v>
      </c>
      <c r="AR91" s="58">
        <f>IFERROR(VLOOKUP(AQ91,'Начисление очков NEW'!$G$4:$H$69,2,FALSE),0)</f>
        <v>0</v>
      </c>
      <c r="AS91" s="57">
        <v>12</v>
      </c>
      <c r="AT91" s="58">
        <f>IFERROR(VLOOKUP(AS91,'Начисление очков NEW'!$AF$4:$AG$69,2,FALSE),0)</f>
        <v>8</v>
      </c>
      <c r="AU91" s="6" t="s">
        <v>119</v>
      </c>
      <c r="AV91" s="59">
        <f>IFERROR(VLOOKUP(AU91,'Начисление очков NEW'!$G$4:$H$69,2,FALSE),0)</f>
        <v>0</v>
      </c>
      <c r="AW91" s="6">
        <v>18</v>
      </c>
      <c r="AX91" s="59">
        <f>IFERROR(VLOOKUP(AW91,'Начисление очков NEW'!$AF$4:$AG$69,2,FALSE),0)</f>
        <v>5</v>
      </c>
      <c r="AY91" s="57"/>
      <c r="AZ91" s="58">
        <f>IFERROR(VLOOKUP(AY91,'Начисление очков NEW'!$V$4:$W$69,2,FALSE),0)</f>
        <v>0</v>
      </c>
      <c r="BA91" s="57"/>
      <c r="BB91" s="58">
        <f>IFERROR(VLOOKUP(BA91,'Начисление очков NEW'!$B$4:$C$69,2,FALSE),0)</f>
        <v>0</v>
      </c>
      <c r="BC91" s="57" t="s">
        <v>119</v>
      </c>
      <c r="BD91" s="58">
        <f>IFERROR(VLOOKUP(BC91,'Начисление очков NEW'!$V$4:$W$69,2,FALSE),0)</f>
        <v>0</v>
      </c>
      <c r="BE91" s="6" t="s">
        <v>119</v>
      </c>
      <c r="BF91" s="59">
        <f>IFERROR(VLOOKUP(BE91,'Начисление очков NEW'!$G$4:$H$69,2,FALSE),0)</f>
        <v>0</v>
      </c>
      <c r="BG91" s="6"/>
      <c r="BH91" s="59">
        <f>IFERROR(VLOOKUP(BG91,'Начисление очков NEW'!$V$4:$W$69,2,FALSE),0)</f>
        <v>0</v>
      </c>
      <c r="BI91" s="57"/>
      <c r="BJ91" s="58">
        <f>IFERROR(VLOOKUP(BI91,'Начисление очков NEW'!$V$4:$W$69,2,FALSE),0)</f>
        <v>0</v>
      </c>
      <c r="BK91" s="45">
        <v>81</v>
      </c>
      <c r="BL91" s="45" t="s">
        <v>221</v>
      </c>
      <c r="BM91" s="45">
        <v>3</v>
      </c>
      <c r="BN91" s="74">
        <v>0</v>
      </c>
      <c r="BO91" s="76">
        <v>68</v>
      </c>
      <c r="BP91" s="76">
        <v>0</v>
      </c>
      <c r="BQ91" s="96">
        <v>6</v>
      </c>
      <c r="BR91" s="97">
        <v>11.333333333333334</v>
      </c>
      <c r="BS91" s="76">
        <v>68</v>
      </c>
      <c r="BT91" s="50"/>
      <c r="BU91" s="50">
        <f>VLOOKUP(BT91,'Начисление очков NEW'!$V$4:$W$68,2,FALSE)</f>
        <v>0</v>
      </c>
    </row>
    <row r="92" spans="2:73" ht="15" customHeight="1" x14ac:dyDescent="0.3">
      <c r="B92" s="89" t="s">
        <v>84</v>
      </c>
      <c r="C92" s="90">
        <f>C91+1</f>
        <v>84</v>
      </c>
      <c r="D92" s="83">
        <f>IF(BK92=0," ",IF(BK92-C92=0," ",BK92-C92))</f>
        <v>-5</v>
      </c>
      <c r="E92" s="103">
        <v>3.5</v>
      </c>
      <c r="F92" s="107">
        <f>E92-BM92</f>
        <v>0</v>
      </c>
      <c r="G92" s="91">
        <f>N92+P92+R92+T92+V92+X92+Z92+AB92+AD92+AF92+AH92+AJ92+AL92+AN92+AP92+AR92+AT92+AV92+AX92+AZ92+BB92+BD92+BF92+BH92+BJ92</f>
        <v>66</v>
      </c>
      <c r="H92" s="84">
        <f>G92-BO92</f>
        <v>-3</v>
      </c>
      <c r="I92" s="92">
        <f>ROUNDUP(COUNTIF(M92:BJ92,"&gt; 0")/2,0)</f>
        <v>6</v>
      </c>
      <c r="J92" s="93">
        <f>IF(G92=0, "", G92/I92)</f>
        <v>11</v>
      </c>
      <c r="K92" s="100">
        <f>SUMPRODUCT(LARGE((N92,P92,R92,T92,V92,X92,Z92,AB92,AD92,AF92,AH92,AJ92,AL92,AN92,AP92,AR92,AT92,AV92,AX92,AZ92,BB92,BD92,BF92,BH92,BJ92),{1,2,3,4,5,6,7,8}))</f>
        <v>66</v>
      </c>
      <c r="L92" s="101">
        <f>K92-BS92</f>
        <v>-3</v>
      </c>
      <c r="M92" s="57" t="s">
        <v>119</v>
      </c>
      <c r="N92" s="58">
        <f>IFERROR(VLOOKUP(M92,'Начисление очков NEW'!$V$4:$W$69,2,FALSE),0)</f>
        <v>0</v>
      </c>
      <c r="O92" s="48" t="s">
        <v>119</v>
      </c>
      <c r="P92" s="48">
        <f>IFERROR(VLOOKUP(O92,'Начисление очков NEW'!$G$4:$H$69,2,FALSE),0)</f>
        <v>0</v>
      </c>
      <c r="Q92" s="57">
        <v>5</v>
      </c>
      <c r="R92" s="58">
        <f>IFERROR(VLOOKUP(Q92,'Начисление очков NEW'!$AF$4:$AG$69,2,FALSE),0)</f>
        <v>12</v>
      </c>
      <c r="S92" s="6" t="s">
        <v>119</v>
      </c>
      <c r="T92" s="59">
        <f>IFERROR(VLOOKUP(S92,'Начисление очков NEW'!$L$4:$M$69,2,FALSE),0)</f>
        <v>0</v>
      </c>
      <c r="U92" s="57" t="s">
        <v>119</v>
      </c>
      <c r="V92" s="58">
        <f>IFERROR(VLOOKUP(U92,'Начисление очков NEW'!$AF$4:$AG$69,2,FALSE),0)</f>
        <v>0</v>
      </c>
      <c r="W92" s="6" t="s">
        <v>119</v>
      </c>
      <c r="X92" s="59">
        <f>IFERROR(VLOOKUP(W92,'Начисление очков NEW'!$B$4:$C$69,2,FALSE),0)</f>
        <v>0</v>
      </c>
      <c r="Y92" s="6" t="s">
        <v>119</v>
      </c>
      <c r="Z92" s="59">
        <f>IFERROR(VLOOKUP(Y92,'Начисление очков NEW'!$V$4:$W$69,2,FALSE),0)</f>
        <v>0</v>
      </c>
      <c r="AA92" s="57" t="s">
        <v>119</v>
      </c>
      <c r="AB92" s="58">
        <f>IFERROR(VLOOKUP(AA92,'Начисление очков NEW'!$G$4:$H$69,2,FALSE),0)</f>
        <v>0</v>
      </c>
      <c r="AC92" s="6" t="s">
        <v>119</v>
      </c>
      <c r="AD92" s="59">
        <f>IFERROR(VLOOKUP(AC92,'Начисление очков NEW'!$V$4:$W$69,2,FALSE),0)</f>
        <v>0</v>
      </c>
      <c r="AE92" s="57" t="s">
        <v>119</v>
      </c>
      <c r="AF92" s="58">
        <f>IFERROR(VLOOKUP(AE92,'Начисление очков NEW'!$B$4:$C$69,2,FALSE),0)</f>
        <v>0</v>
      </c>
      <c r="AG92" s="57">
        <v>19</v>
      </c>
      <c r="AH92" s="58">
        <f>IFERROR(VLOOKUP(AG92,'Начисление очков NEW'!$V$4:$W$69,2,FALSE),0)</f>
        <v>6</v>
      </c>
      <c r="AI92" s="57" t="s">
        <v>119</v>
      </c>
      <c r="AJ92" s="58">
        <f>IFERROR(VLOOKUP(AI92,'Начисление очков NEW'!$AF$4:$AG$69,2,FALSE),0)</f>
        <v>0</v>
      </c>
      <c r="AK92" s="6" t="s">
        <v>119</v>
      </c>
      <c r="AL92" s="59">
        <f>IFERROR(VLOOKUP(AK92,'Начисление очков NEW'!$V$4:$W$69,2,FALSE),0)</f>
        <v>0</v>
      </c>
      <c r="AM92" s="57" t="s">
        <v>119</v>
      </c>
      <c r="AN92" s="58">
        <f>IFERROR(VLOOKUP(AM92,'Начисление очков NEW'!$B$4:$C$69,2,FALSE),0)</f>
        <v>0</v>
      </c>
      <c r="AO92" s="6" t="s">
        <v>119</v>
      </c>
      <c r="AP92" s="59">
        <f>IFERROR(VLOOKUP(AO92,'Начисление очков NEW'!$V$4:$W$69,2,FALSE),0)</f>
        <v>0</v>
      </c>
      <c r="AQ92" s="57" t="s">
        <v>119</v>
      </c>
      <c r="AR92" s="58">
        <f>IFERROR(VLOOKUP(AQ92,'Начисление очков NEW'!$G$4:$H$69,2,FALSE),0)</f>
        <v>0</v>
      </c>
      <c r="AS92" s="57">
        <v>5</v>
      </c>
      <c r="AT92" s="58">
        <f>IFERROR(VLOOKUP(AS92,'Начисление очков NEW'!$AF$4:$AG$69,2,FALSE),0)</f>
        <v>12</v>
      </c>
      <c r="AU92" s="6" t="s">
        <v>119</v>
      </c>
      <c r="AV92" s="59">
        <f>IFERROR(VLOOKUP(AU92,'Начисление очков NEW'!$G$4:$H$69,2,FALSE),0)</f>
        <v>0</v>
      </c>
      <c r="AW92" s="6" t="s">
        <v>119</v>
      </c>
      <c r="AX92" s="59">
        <f>IFERROR(VLOOKUP(AW92,'Начисление очков NEW'!$AF$4:$AG$69,2,FALSE),0)</f>
        <v>0</v>
      </c>
      <c r="AY92" s="57" t="s">
        <v>119</v>
      </c>
      <c r="AZ92" s="58">
        <f>IFERROR(VLOOKUP(AY92,'Начисление очков NEW'!$V$4:$W$69,2,FALSE),0)</f>
        <v>0</v>
      </c>
      <c r="BA92" s="57" t="s">
        <v>119</v>
      </c>
      <c r="BB92" s="58">
        <f>IFERROR(VLOOKUP(BA92,'Начисление очков NEW'!$B$4:$C$69,2,FALSE),0)</f>
        <v>0</v>
      </c>
      <c r="BC92" s="57">
        <v>13</v>
      </c>
      <c r="BD92" s="58">
        <f>IFERROR(VLOOKUP(BC92,'Начисление очков NEW'!$V$4:$W$69,2,FALSE),0)</f>
        <v>14</v>
      </c>
      <c r="BE92" s="6" t="s">
        <v>119</v>
      </c>
      <c r="BF92" s="59">
        <f>IFERROR(VLOOKUP(BE92,'Начисление очков NEW'!$G$4:$H$69,2,FALSE),0)</f>
        <v>0</v>
      </c>
      <c r="BG92" s="6">
        <v>16</v>
      </c>
      <c r="BH92" s="59">
        <f>IFERROR(VLOOKUP(BG92,'Начисление очков NEW'!$V$4:$W$69,2,FALSE),0)</f>
        <v>11</v>
      </c>
      <c r="BI92" s="57">
        <v>16</v>
      </c>
      <c r="BJ92" s="58">
        <f>IFERROR(VLOOKUP(BI92,'Начисление очков NEW'!$V$4:$W$69,2,FALSE),0)</f>
        <v>11</v>
      </c>
      <c r="BK92" s="45">
        <v>79</v>
      </c>
      <c r="BL92" s="45" t="s">
        <v>221</v>
      </c>
      <c r="BM92" s="45">
        <v>3.5</v>
      </c>
      <c r="BN92" s="74">
        <v>0</v>
      </c>
      <c r="BO92" s="76">
        <v>69</v>
      </c>
      <c r="BP92" s="76">
        <v>0</v>
      </c>
      <c r="BQ92" s="96">
        <v>7</v>
      </c>
      <c r="BR92" s="97">
        <v>9.8571428571428577</v>
      </c>
      <c r="BS92" s="76">
        <v>69</v>
      </c>
      <c r="BT92" s="50">
        <v>32</v>
      </c>
      <c r="BU92" s="50">
        <f>VLOOKUP(BT92,'Начисление очков NEW'!$V$4:$W$68,2,FALSE)</f>
        <v>3</v>
      </c>
    </row>
    <row r="93" spans="2:73" ht="15" customHeight="1" x14ac:dyDescent="0.3">
      <c r="B93" s="89" t="s">
        <v>198</v>
      </c>
      <c r="C93" s="90">
        <f>C92+1</f>
        <v>85</v>
      </c>
      <c r="D93" s="83">
        <f>IF(BK93=0," ",IF(BK93-C93=0," ",BK93-C93))</f>
        <v>-2</v>
      </c>
      <c r="E93" s="103">
        <v>5</v>
      </c>
      <c r="F93" s="107">
        <f>E93-BM93</f>
        <v>0</v>
      </c>
      <c r="G93" s="91">
        <f>N93+P93+R93+T93+V93+X93+Z93+AB93+AD93+AF93+AH93+AJ93+AL93+AN93+AP93+AR93+AT93+AV93+AX93+AZ93+BB93+BD93+BF93+BH93+BJ93</f>
        <v>65</v>
      </c>
      <c r="H93" s="84">
        <f>G93-BO93</f>
        <v>0</v>
      </c>
      <c r="I93" s="92">
        <f>ROUNDUP(COUNTIF(M93:BJ93,"&gt; 0")/2,0)</f>
        <v>1</v>
      </c>
      <c r="J93" s="93">
        <f>IF(G93=0, "", G93/I93)</f>
        <v>65</v>
      </c>
      <c r="K93" s="100">
        <f>SUMPRODUCT(LARGE((N93,P93,R93,T93,V93,X93,Z93,AB93,AD93,AF93,AH93,AJ93,AL93,AN93,AP93,AR93,AT93,AV93,AX93,AZ93,BB93,BD93,BF93,BH93,BJ93),{1,2,3,4,5,6,7,8}))</f>
        <v>65</v>
      </c>
      <c r="L93" s="101">
        <f>K93-BS93</f>
        <v>0</v>
      </c>
      <c r="M93" s="57" t="s">
        <v>119</v>
      </c>
      <c r="N93" s="58">
        <f>IFERROR(VLOOKUP(M93,'Начисление очков NEW'!$V$4:$W$69,2,FALSE),0)</f>
        <v>0</v>
      </c>
      <c r="O93" s="48" t="s">
        <v>119</v>
      </c>
      <c r="P93" s="48">
        <f>IFERROR(VLOOKUP(O93,'Начисление очков NEW'!$G$4:$H$69,2,FALSE),0)</f>
        <v>0</v>
      </c>
      <c r="Q93" s="57" t="s">
        <v>119</v>
      </c>
      <c r="R93" s="58">
        <f>IFERROR(VLOOKUP(Q93,'Начисление очков NEW'!$AF$4:$AG$69,2,FALSE),0)</f>
        <v>0</v>
      </c>
      <c r="S93" s="6" t="s">
        <v>119</v>
      </c>
      <c r="T93" s="59">
        <f>IFERROR(VLOOKUP(S93,'Начисление очков NEW'!$L$4:$M$69,2,FALSE),0)</f>
        <v>0</v>
      </c>
      <c r="U93" s="57" t="s">
        <v>119</v>
      </c>
      <c r="V93" s="58">
        <f>IFERROR(VLOOKUP(U93,'Начисление очков NEW'!$AF$4:$AG$69,2,FALSE),0)</f>
        <v>0</v>
      </c>
      <c r="W93" s="6" t="s">
        <v>119</v>
      </c>
      <c r="X93" s="59">
        <f>IFERROR(VLOOKUP(W93,'Начисление очков NEW'!$B$4:$C$69,2,FALSE),0)</f>
        <v>0</v>
      </c>
      <c r="Y93" s="6" t="s">
        <v>119</v>
      </c>
      <c r="Z93" s="59">
        <f>IFERROR(VLOOKUP(Y93,'Начисление очков NEW'!$V$4:$W$69,2,FALSE),0)</f>
        <v>0</v>
      </c>
      <c r="AA93" s="57">
        <v>12</v>
      </c>
      <c r="AB93" s="58">
        <f>IFERROR(VLOOKUP(AA93,'Начисление очков NEW'!$G$4:$H$69,2,FALSE),0)</f>
        <v>65</v>
      </c>
      <c r="AC93" s="6" t="s">
        <v>119</v>
      </c>
      <c r="AD93" s="59">
        <f>IFERROR(VLOOKUP(AC93,'Начисление очков NEW'!$V$4:$W$69,2,FALSE),0)</f>
        <v>0</v>
      </c>
      <c r="AE93" s="57" t="s">
        <v>119</v>
      </c>
      <c r="AF93" s="58">
        <f>IFERROR(VLOOKUP(AE93,'Начисление очков NEW'!$B$4:$C$69,2,FALSE),0)</f>
        <v>0</v>
      </c>
      <c r="AG93" s="57" t="s">
        <v>119</v>
      </c>
      <c r="AH93" s="58">
        <f>IFERROR(VLOOKUP(AG93,'Начисление очков NEW'!$V$4:$W$69,2,FALSE),0)</f>
        <v>0</v>
      </c>
      <c r="AI93" s="57" t="s">
        <v>119</v>
      </c>
      <c r="AJ93" s="58">
        <f>IFERROR(VLOOKUP(AI93,'Начисление очков NEW'!$AF$4:$AG$69,2,FALSE),0)</f>
        <v>0</v>
      </c>
      <c r="AK93" s="6" t="s">
        <v>119</v>
      </c>
      <c r="AL93" s="59">
        <f>IFERROR(VLOOKUP(AK93,'Начисление очков NEW'!$V$4:$W$69,2,FALSE),0)</f>
        <v>0</v>
      </c>
      <c r="AM93" s="57" t="s">
        <v>119</v>
      </c>
      <c r="AN93" s="58">
        <f>IFERROR(VLOOKUP(AM93,'Начисление очков NEW'!$B$4:$C$69,2,FALSE),0)</f>
        <v>0</v>
      </c>
      <c r="AO93" s="6" t="s">
        <v>119</v>
      </c>
      <c r="AP93" s="59">
        <f>IFERROR(VLOOKUP(AO93,'Начисление очков NEW'!$V$4:$W$69,2,FALSE),0)</f>
        <v>0</v>
      </c>
      <c r="AQ93" s="57" t="s">
        <v>119</v>
      </c>
      <c r="AR93" s="58">
        <f>IFERROR(VLOOKUP(AQ93,'Начисление очков NEW'!$G$4:$H$69,2,FALSE),0)</f>
        <v>0</v>
      </c>
      <c r="AS93" s="57" t="s">
        <v>119</v>
      </c>
      <c r="AT93" s="58">
        <f>IFERROR(VLOOKUP(AS93,'Начисление очков NEW'!$AF$4:$AG$69,2,FALSE),0)</f>
        <v>0</v>
      </c>
      <c r="AU93" s="6" t="s">
        <v>119</v>
      </c>
      <c r="AV93" s="59">
        <f>IFERROR(VLOOKUP(AU93,'Начисление очков NEW'!$G$4:$H$69,2,FALSE),0)</f>
        <v>0</v>
      </c>
      <c r="AW93" s="6" t="s">
        <v>119</v>
      </c>
      <c r="AX93" s="59">
        <f>IFERROR(VLOOKUP(AW93,'Начисление очков NEW'!$AF$4:$AG$69,2,FALSE),0)</f>
        <v>0</v>
      </c>
      <c r="AY93" s="57"/>
      <c r="AZ93" s="58">
        <f>IFERROR(VLOOKUP(AY93,'Начисление очков NEW'!$V$4:$W$69,2,FALSE),0)</f>
        <v>0</v>
      </c>
      <c r="BA93" s="57"/>
      <c r="BB93" s="58">
        <f>IFERROR(VLOOKUP(BA93,'Начисление очков NEW'!$B$4:$C$69,2,FALSE),0)</f>
        <v>0</v>
      </c>
      <c r="BC93" s="57" t="s">
        <v>119</v>
      </c>
      <c r="BD93" s="58">
        <f>IFERROR(VLOOKUP(BC93,'Начисление очков NEW'!$V$4:$W$69,2,FALSE),0)</f>
        <v>0</v>
      </c>
      <c r="BE93" s="6" t="s">
        <v>119</v>
      </c>
      <c r="BF93" s="59">
        <f>IFERROR(VLOOKUP(BE93,'Начисление очков NEW'!$G$4:$H$69,2,FALSE),0)</f>
        <v>0</v>
      </c>
      <c r="BG93" s="6"/>
      <c r="BH93" s="59">
        <f>IFERROR(VLOOKUP(BG93,'Начисление очков NEW'!$V$4:$W$69,2,FALSE),0)</f>
        <v>0</v>
      </c>
      <c r="BI93" s="57"/>
      <c r="BJ93" s="58">
        <f>IFERROR(VLOOKUP(BI93,'Начисление очков NEW'!$V$4:$W$69,2,FALSE),0)</f>
        <v>0</v>
      </c>
      <c r="BK93" s="45">
        <v>83</v>
      </c>
      <c r="BL93" s="45">
        <v>1</v>
      </c>
      <c r="BM93" s="45">
        <v>5</v>
      </c>
      <c r="BN93" s="45">
        <v>0</v>
      </c>
      <c r="BO93" s="77">
        <v>65</v>
      </c>
      <c r="BP93" s="77">
        <v>0</v>
      </c>
      <c r="BQ93" s="96">
        <v>1</v>
      </c>
      <c r="BR93" s="97">
        <v>65</v>
      </c>
      <c r="BS93" s="77">
        <v>65</v>
      </c>
      <c r="BT93" s="50"/>
      <c r="BU93" s="50">
        <f>VLOOKUP(BT93,'Начисление очков NEW'!$V$4:$W$68,2,FALSE)</f>
        <v>0</v>
      </c>
    </row>
    <row r="94" spans="2:73" ht="15" customHeight="1" x14ac:dyDescent="0.3">
      <c r="B94" s="89" t="s">
        <v>152</v>
      </c>
      <c r="C94" s="90">
        <f>C93+1</f>
        <v>86</v>
      </c>
      <c r="D94" s="83">
        <f>IF(BK94=0," ",IF(BK94-C94=0," ",BK94-C94))</f>
        <v>2</v>
      </c>
      <c r="E94" s="103">
        <v>4</v>
      </c>
      <c r="F94" s="107">
        <f>E94-BM94</f>
        <v>0</v>
      </c>
      <c r="G94" s="91">
        <f>N94+P94+R94+T94+V94+X94+Z94+AB94+AD94+AF94+AH94+AJ94+AL94+AN94+AP94+AR94+AT94+AV94+AX94+AZ94+BB94+BD94+BF94+BH94+BJ94</f>
        <v>65</v>
      </c>
      <c r="H94" s="84">
        <f>G94-BO94</f>
        <v>10</v>
      </c>
      <c r="I94" s="92">
        <f>ROUNDUP(COUNTIF(M94:BJ94,"&gt; 0")/2,0)</f>
        <v>2</v>
      </c>
      <c r="J94" s="93">
        <f>IF(G94=0, "", G94/I94)</f>
        <v>32.5</v>
      </c>
      <c r="K94" s="100">
        <f>SUMPRODUCT(LARGE((N94,P94,R94,T94,V94,X94,Z94,AB94,AD94,AF94,AH94,AJ94,AL94,AN94,AP94,AR94,AT94,AV94,AX94,AZ94,BB94,BD94,BF94,BH94,BJ94),{1,2,3,4,5,6,7,8}))</f>
        <v>65</v>
      </c>
      <c r="L94" s="101">
        <f>K94-BS94</f>
        <v>10</v>
      </c>
      <c r="M94" s="57">
        <v>17</v>
      </c>
      <c r="N94" s="58">
        <f>IFERROR(VLOOKUP(M94,'Начисление очков NEW'!$V$4:$W$69,2,FALSE),0)</f>
        <v>10</v>
      </c>
      <c r="O94" s="48" t="s">
        <v>119</v>
      </c>
      <c r="P94" s="48">
        <f>IFERROR(VLOOKUP(O94,'Начисление очков NEW'!$G$4:$H$69,2,FALSE),0)</f>
        <v>0</v>
      </c>
      <c r="Q94" s="57" t="s">
        <v>119</v>
      </c>
      <c r="R94" s="58">
        <f>IFERROR(VLOOKUP(Q94,'Начисление очков NEW'!$AF$4:$AG$69,2,FALSE),0)</f>
        <v>0</v>
      </c>
      <c r="S94" s="6" t="s">
        <v>119</v>
      </c>
      <c r="T94" s="59">
        <f>IFERROR(VLOOKUP(S94,'Начисление очков NEW'!$L$4:$M$69,2,FALSE),0)</f>
        <v>0</v>
      </c>
      <c r="U94" s="57" t="s">
        <v>119</v>
      </c>
      <c r="V94" s="58">
        <f>IFERROR(VLOOKUP(U94,'Начисление очков NEW'!$AF$4:$AG$69,2,FALSE),0)</f>
        <v>0</v>
      </c>
      <c r="W94" s="6" t="s">
        <v>119</v>
      </c>
      <c r="X94" s="59">
        <f>IFERROR(VLOOKUP(W94,'Начисление очков NEW'!$B$4:$C$69,2,FALSE),0)</f>
        <v>0</v>
      </c>
      <c r="Y94" s="6" t="s">
        <v>119</v>
      </c>
      <c r="Z94" s="59">
        <f>IFERROR(VLOOKUP(Y94,'Начисление очков NEW'!$V$4:$W$69,2,FALSE),0)</f>
        <v>0</v>
      </c>
      <c r="AA94" s="57" t="s">
        <v>119</v>
      </c>
      <c r="AB94" s="58">
        <f>IFERROR(VLOOKUP(AA94,'Начисление очков NEW'!$G$4:$H$69,2,FALSE),0)</f>
        <v>0</v>
      </c>
      <c r="AC94" s="6">
        <v>3</v>
      </c>
      <c r="AD94" s="59">
        <f>IFERROR(VLOOKUP(AC94,'Начисление очков NEW'!$V$4:$W$69,2,FALSE),0)</f>
        <v>55</v>
      </c>
      <c r="AE94" s="57" t="s">
        <v>119</v>
      </c>
      <c r="AF94" s="58">
        <f>IFERROR(VLOOKUP(AE94,'Начисление очков NEW'!$B$4:$C$69,2,FALSE),0)</f>
        <v>0</v>
      </c>
      <c r="AG94" s="57" t="s">
        <v>119</v>
      </c>
      <c r="AH94" s="58">
        <f>IFERROR(VLOOKUP(AG94,'Начисление очков NEW'!$V$4:$W$69,2,FALSE),0)</f>
        <v>0</v>
      </c>
      <c r="AI94" s="57" t="s">
        <v>119</v>
      </c>
      <c r="AJ94" s="58">
        <f>IFERROR(VLOOKUP(AI94,'Начисление очков NEW'!$AF$4:$AG$69,2,FALSE),0)</f>
        <v>0</v>
      </c>
      <c r="AK94" s="6" t="s">
        <v>119</v>
      </c>
      <c r="AL94" s="59">
        <f>IFERROR(VLOOKUP(AK94,'Начисление очков NEW'!$V$4:$W$69,2,FALSE),0)</f>
        <v>0</v>
      </c>
      <c r="AM94" s="57" t="s">
        <v>119</v>
      </c>
      <c r="AN94" s="58">
        <f>IFERROR(VLOOKUP(AM94,'Начисление очков NEW'!$B$4:$C$69,2,FALSE),0)</f>
        <v>0</v>
      </c>
      <c r="AO94" s="6" t="s">
        <v>119</v>
      </c>
      <c r="AP94" s="59">
        <f>IFERROR(VLOOKUP(AO94,'Начисление очков NEW'!$V$4:$W$69,2,FALSE),0)</f>
        <v>0</v>
      </c>
      <c r="AQ94" s="57" t="s">
        <v>119</v>
      </c>
      <c r="AR94" s="58">
        <f>IFERROR(VLOOKUP(AQ94,'Начисление очков NEW'!$G$4:$H$69,2,FALSE),0)</f>
        <v>0</v>
      </c>
      <c r="AS94" s="57" t="s">
        <v>119</v>
      </c>
      <c r="AT94" s="58">
        <f>IFERROR(VLOOKUP(AS94,'Начисление очков NEW'!$AF$4:$AG$69,2,FALSE),0)</f>
        <v>0</v>
      </c>
      <c r="AU94" s="6" t="s">
        <v>119</v>
      </c>
      <c r="AV94" s="59">
        <f>IFERROR(VLOOKUP(AU94,'Начисление очков NEW'!$G$4:$H$69,2,FALSE),0)</f>
        <v>0</v>
      </c>
      <c r="AW94" s="6" t="s">
        <v>119</v>
      </c>
      <c r="AX94" s="59">
        <f>IFERROR(VLOOKUP(AW94,'Начисление очков NEW'!$AF$4:$AG$69,2,FALSE),0)</f>
        <v>0</v>
      </c>
      <c r="AY94" s="57"/>
      <c r="AZ94" s="58">
        <f>IFERROR(VLOOKUP(AY94,'Начисление очков NEW'!$V$4:$W$69,2,FALSE),0)</f>
        <v>0</v>
      </c>
      <c r="BA94" s="57"/>
      <c r="BB94" s="58">
        <f>IFERROR(VLOOKUP(BA94,'Начисление очков NEW'!$B$4:$C$69,2,FALSE),0)</f>
        <v>0</v>
      </c>
      <c r="BC94" s="57" t="s">
        <v>119</v>
      </c>
      <c r="BD94" s="58">
        <f>IFERROR(VLOOKUP(BC94,'Начисление очков NEW'!$V$4:$W$69,2,FALSE),0)</f>
        <v>0</v>
      </c>
      <c r="BE94" s="6" t="s">
        <v>119</v>
      </c>
      <c r="BF94" s="59">
        <f>IFERROR(VLOOKUP(BE94,'Начисление очков NEW'!$G$4:$H$69,2,FALSE),0)</f>
        <v>0</v>
      </c>
      <c r="BG94" s="6"/>
      <c r="BH94" s="59">
        <f>IFERROR(VLOOKUP(BG94,'Начисление очков NEW'!$V$4:$W$69,2,FALSE),0)</f>
        <v>0</v>
      </c>
      <c r="BI94" s="57"/>
      <c r="BJ94" s="58">
        <f>IFERROR(VLOOKUP(BI94,'Начисление очков NEW'!$V$4:$W$69,2,FALSE),0)</f>
        <v>0</v>
      </c>
      <c r="BK94" s="45">
        <v>88</v>
      </c>
      <c r="BL94" s="45">
        <v>2</v>
      </c>
      <c r="BM94" s="45">
        <v>4</v>
      </c>
      <c r="BN94" s="45">
        <v>0</v>
      </c>
      <c r="BO94" s="77">
        <v>55</v>
      </c>
      <c r="BP94" s="77">
        <v>0</v>
      </c>
      <c r="BQ94" s="96">
        <v>1</v>
      </c>
      <c r="BR94" s="97">
        <v>55</v>
      </c>
      <c r="BS94" s="77">
        <v>55</v>
      </c>
      <c r="BT94" s="50"/>
      <c r="BU94" s="50">
        <f>VLOOKUP(BT94,'Начисление очков NEW'!$V$4:$W$68,2,FALSE)</f>
        <v>0</v>
      </c>
    </row>
    <row r="95" spans="2:73" ht="15" customHeight="1" x14ac:dyDescent="0.3">
      <c r="B95" s="89" t="s">
        <v>114</v>
      </c>
      <c r="C95" s="90">
        <f>C94+1</f>
        <v>87</v>
      </c>
      <c r="D95" s="83">
        <f>IF(BK95=0," ",IF(BK95-C95=0," ",BK95-C95))</f>
        <v>-1</v>
      </c>
      <c r="E95" s="103">
        <v>4</v>
      </c>
      <c r="F95" s="107">
        <f>E95-BM95</f>
        <v>0</v>
      </c>
      <c r="G95" s="91">
        <f>N95+P95+R95+T95+V95+X95+Z95+AB95+AD95+AF95+AH95+AJ95+AL95+AN95+AP95+AR95+AT95+AV95+AX95+AZ95+BB95+BD95+BF95+BH95+BJ95</f>
        <v>55</v>
      </c>
      <c r="H95" s="84">
        <f>G95-BO95</f>
        <v>0</v>
      </c>
      <c r="I95" s="92">
        <f>ROUNDUP(COUNTIF(M95:BJ95,"&gt; 0")/2,0)</f>
        <v>1</v>
      </c>
      <c r="J95" s="93">
        <f>IF(G95=0, "", G95/I95)</f>
        <v>55</v>
      </c>
      <c r="K95" s="100">
        <f>SUMPRODUCT(LARGE((N95,P95,R95,T95,V95,X95,Z95,AB95,AD95,AF95,AH95,AJ95,AL95,AN95,AP95,AR95,AT95,AV95,AX95,AZ95,BB95,BD95,BF95,BH95,BJ95),{1,2,3,4,5,6,7,8}))</f>
        <v>55</v>
      </c>
      <c r="L95" s="101">
        <f>K95-BS95</f>
        <v>0</v>
      </c>
      <c r="M95" s="57" t="s">
        <v>119</v>
      </c>
      <c r="N95" s="58">
        <f>IFERROR(VLOOKUP(M95,'Начисление очков NEW'!$V$4:$W$69,2,FALSE),0)</f>
        <v>0</v>
      </c>
      <c r="O95" s="48" t="s">
        <v>119</v>
      </c>
      <c r="P95" s="48">
        <f>IFERROR(VLOOKUP(O95,'Начисление очков NEW'!$G$4:$H$69,2,FALSE),0)</f>
        <v>0</v>
      </c>
      <c r="Q95" s="57" t="s">
        <v>119</v>
      </c>
      <c r="R95" s="58">
        <f>IFERROR(VLOOKUP(Q95,'Начисление очков NEW'!$AF$4:$AG$69,2,FALSE),0)</f>
        <v>0</v>
      </c>
      <c r="S95" s="6" t="s">
        <v>119</v>
      </c>
      <c r="T95" s="59">
        <f>IFERROR(VLOOKUP(S95,'Начисление очков NEW'!$L$4:$M$69,2,FALSE),0)</f>
        <v>0</v>
      </c>
      <c r="U95" s="57" t="s">
        <v>119</v>
      </c>
      <c r="V95" s="58">
        <f>IFERROR(VLOOKUP(U95,'Начисление очков NEW'!$AF$4:$AG$69,2,FALSE),0)</f>
        <v>0</v>
      </c>
      <c r="W95" s="6" t="s">
        <v>119</v>
      </c>
      <c r="X95" s="59">
        <f>IFERROR(VLOOKUP(W95,'Начисление очков NEW'!$B$4:$C$69,2,FALSE),0)</f>
        <v>0</v>
      </c>
      <c r="Y95" s="6" t="s">
        <v>119</v>
      </c>
      <c r="Z95" s="59">
        <f>IFERROR(VLOOKUP(Y95,'Начисление очков NEW'!$V$4:$W$69,2,FALSE),0)</f>
        <v>0</v>
      </c>
      <c r="AA95" s="57" t="s">
        <v>119</v>
      </c>
      <c r="AB95" s="58">
        <f>IFERROR(VLOOKUP(AA95,'Начисление очков NEW'!$G$4:$H$69,2,FALSE),0)</f>
        <v>0</v>
      </c>
      <c r="AC95" s="6" t="s">
        <v>119</v>
      </c>
      <c r="AD95" s="59">
        <f>IFERROR(VLOOKUP(AC95,'Начисление очков NEW'!$V$4:$W$69,2,FALSE),0)</f>
        <v>0</v>
      </c>
      <c r="AE95" s="57" t="s">
        <v>119</v>
      </c>
      <c r="AF95" s="58">
        <f>IFERROR(VLOOKUP(AE95,'Начисление очков NEW'!$B$4:$C$69,2,FALSE),0)</f>
        <v>0</v>
      </c>
      <c r="AG95" s="57" t="s">
        <v>119</v>
      </c>
      <c r="AH95" s="58">
        <f>IFERROR(VLOOKUP(AG95,'Начисление очков NEW'!$V$4:$W$69,2,FALSE),0)</f>
        <v>0</v>
      </c>
      <c r="AI95" s="57" t="s">
        <v>119</v>
      </c>
      <c r="AJ95" s="58">
        <f>IFERROR(VLOOKUP(AI95,'Начисление очков NEW'!$AF$4:$AG$69,2,FALSE),0)</f>
        <v>0</v>
      </c>
      <c r="AK95" s="6" t="s">
        <v>119</v>
      </c>
      <c r="AL95" s="59">
        <f>IFERROR(VLOOKUP(AK95,'Начисление очков NEW'!$V$4:$W$69,2,FALSE),0)</f>
        <v>0</v>
      </c>
      <c r="AM95" s="57" t="s">
        <v>119</v>
      </c>
      <c r="AN95" s="58">
        <f>IFERROR(VLOOKUP(AM95,'Начисление очков NEW'!$B$4:$C$69,2,FALSE),0)</f>
        <v>0</v>
      </c>
      <c r="AO95" s="6" t="s">
        <v>119</v>
      </c>
      <c r="AP95" s="59">
        <f>IFERROR(VLOOKUP(AO95,'Начисление очков NEW'!$V$4:$W$69,2,FALSE),0)</f>
        <v>0</v>
      </c>
      <c r="AQ95" s="57" t="s">
        <v>119</v>
      </c>
      <c r="AR95" s="58">
        <f>IFERROR(VLOOKUP(AQ95,'Начисление очков NEW'!$G$4:$H$69,2,FALSE),0)</f>
        <v>0</v>
      </c>
      <c r="AS95" s="57" t="s">
        <v>119</v>
      </c>
      <c r="AT95" s="58">
        <f>IFERROR(VLOOKUP(AS95,'Начисление очков NEW'!$AF$4:$AG$69,2,FALSE),0)</f>
        <v>0</v>
      </c>
      <c r="AU95" s="6" t="s">
        <v>119</v>
      </c>
      <c r="AV95" s="59">
        <f>IFERROR(VLOOKUP(AU95,'Начисление очков NEW'!$G$4:$H$69,2,FALSE),0)</f>
        <v>0</v>
      </c>
      <c r="AW95" s="6" t="s">
        <v>119</v>
      </c>
      <c r="AX95" s="59">
        <f>IFERROR(VLOOKUP(AW95,'Начисление очков NEW'!$AF$4:$AG$69,2,FALSE),0)</f>
        <v>0</v>
      </c>
      <c r="AY95" s="57" t="s">
        <v>119</v>
      </c>
      <c r="AZ95" s="58">
        <f>IFERROR(VLOOKUP(AY95,'Начисление очков NEW'!$V$4:$W$69,2,FALSE),0)</f>
        <v>0</v>
      </c>
      <c r="BA95" s="57" t="s">
        <v>119</v>
      </c>
      <c r="BB95" s="58">
        <f>IFERROR(VLOOKUP(BA95,'Начисление очков NEW'!$B$4:$C$69,2,FALSE),0)</f>
        <v>0</v>
      </c>
      <c r="BC95" s="57" t="s">
        <v>119</v>
      </c>
      <c r="BD95" s="58">
        <f>IFERROR(VLOOKUP(BC95,'Начисление очков NEW'!$V$4:$W$69,2,FALSE),0)</f>
        <v>0</v>
      </c>
      <c r="BE95" s="6" t="s">
        <v>119</v>
      </c>
      <c r="BF95" s="59">
        <f>IFERROR(VLOOKUP(BE95,'Начисление очков NEW'!$G$4:$H$69,2,FALSE),0)</f>
        <v>0</v>
      </c>
      <c r="BG95" s="6" t="s">
        <v>119</v>
      </c>
      <c r="BH95" s="59">
        <f>IFERROR(VLOOKUP(BG95,'Начисление очков NEW'!$V$4:$W$69,2,FALSE),0)</f>
        <v>0</v>
      </c>
      <c r="BI95" s="57">
        <v>3</v>
      </c>
      <c r="BJ95" s="58">
        <f>IFERROR(VLOOKUP(BI95,'Начисление очков NEW'!$V$4:$W$69,2,FALSE),0)</f>
        <v>55</v>
      </c>
      <c r="BK95" s="45">
        <v>86</v>
      </c>
      <c r="BL95" s="45">
        <v>1</v>
      </c>
      <c r="BM95" s="45">
        <v>4</v>
      </c>
      <c r="BN95" s="74">
        <v>0</v>
      </c>
      <c r="BO95" s="76">
        <v>55</v>
      </c>
      <c r="BP95" s="76">
        <v>0</v>
      </c>
      <c r="BQ95" s="96">
        <v>1</v>
      </c>
      <c r="BR95" s="97">
        <v>55</v>
      </c>
      <c r="BS95" s="76">
        <v>55</v>
      </c>
      <c r="BT95" s="50"/>
      <c r="BU95" s="50">
        <f>VLOOKUP(BT95,'Начисление очков NEW'!$V$4:$W$68,2,FALSE)</f>
        <v>0</v>
      </c>
    </row>
    <row r="96" spans="2:73" ht="15" customHeight="1" x14ac:dyDescent="0.3">
      <c r="B96" s="89" t="s">
        <v>132</v>
      </c>
      <c r="C96" s="90">
        <f>C95+1</f>
        <v>88</v>
      </c>
      <c r="D96" s="83">
        <f>IF(BK96=0," ",IF(BK96-C96=0," ",BK96-C96))</f>
        <v>-1</v>
      </c>
      <c r="E96" s="103">
        <v>3.5</v>
      </c>
      <c r="F96" s="107">
        <f>E96-BM96</f>
        <v>0</v>
      </c>
      <c r="G96" s="91">
        <f>N96+P96+R96+T96+V96+X96+Z96+AB96+AD96+AF96+AH96+AJ96+AL96+AN96+AP96+AR96+AT96+AV96+AX96+AZ96+BB96+BD96+BF96+BH96+BJ96</f>
        <v>55</v>
      </c>
      <c r="H96" s="84">
        <f>G96-BO96</f>
        <v>0</v>
      </c>
      <c r="I96" s="92">
        <f>ROUNDUP(COUNTIF(M96:BJ96,"&gt; 0")/2,0)</f>
        <v>1</v>
      </c>
      <c r="J96" s="93">
        <f>IF(G96=0, "", G96/I96)</f>
        <v>55</v>
      </c>
      <c r="K96" s="100">
        <f>SUMPRODUCT(LARGE((N96,P96,R96,T96,V96,X96,Z96,AB96,AD96,AF96,AH96,AJ96,AL96,AN96,AP96,AR96,AT96,AV96,AX96,AZ96,BB96,BD96,BF96,BH96,BJ96),{1,2,3,4,5,6,7,8}))</f>
        <v>55</v>
      </c>
      <c r="L96" s="101">
        <f>K96-BS96</f>
        <v>0</v>
      </c>
      <c r="M96" s="57" t="s">
        <v>119</v>
      </c>
      <c r="N96" s="58">
        <f>IFERROR(VLOOKUP(M96,'Начисление очков NEW'!$V$4:$W$69,2,FALSE),0)</f>
        <v>0</v>
      </c>
      <c r="O96" s="48" t="s">
        <v>119</v>
      </c>
      <c r="P96" s="48">
        <f>IFERROR(VLOOKUP(O96,'Начисление очков NEW'!$G$4:$H$69,2,FALSE),0)</f>
        <v>0</v>
      </c>
      <c r="Q96" s="57" t="s">
        <v>119</v>
      </c>
      <c r="R96" s="58">
        <f>IFERROR(VLOOKUP(Q96,'Начисление очков NEW'!$AF$4:$AG$69,2,FALSE),0)</f>
        <v>0</v>
      </c>
      <c r="S96" s="6" t="s">
        <v>119</v>
      </c>
      <c r="T96" s="59">
        <f>IFERROR(VLOOKUP(S96,'Начисление очков NEW'!$L$4:$M$69,2,FALSE),0)</f>
        <v>0</v>
      </c>
      <c r="U96" s="57" t="s">
        <v>119</v>
      </c>
      <c r="V96" s="58">
        <f>IFERROR(VLOOKUP(U96,'Начисление очков NEW'!$AF$4:$AG$69,2,FALSE),0)</f>
        <v>0</v>
      </c>
      <c r="W96" s="6" t="s">
        <v>119</v>
      </c>
      <c r="X96" s="59">
        <f>IFERROR(VLOOKUP(W96,'Начисление очков NEW'!$B$4:$C$69,2,FALSE),0)</f>
        <v>0</v>
      </c>
      <c r="Y96" s="6" t="s">
        <v>119</v>
      </c>
      <c r="Z96" s="59">
        <f>IFERROR(VLOOKUP(Y96,'Начисление очков NEW'!$V$4:$W$69,2,FALSE),0)</f>
        <v>0</v>
      </c>
      <c r="AA96" s="57" t="s">
        <v>119</v>
      </c>
      <c r="AB96" s="58">
        <f>IFERROR(VLOOKUP(AA96,'Начисление очков NEW'!$G$4:$H$69,2,FALSE),0)</f>
        <v>0</v>
      </c>
      <c r="AC96" s="6" t="s">
        <v>119</v>
      </c>
      <c r="AD96" s="59">
        <f>IFERROR(VLOOKUP(AC96,'Начисление очков NEW'!$V$4:$W$69,2,FALSE),0)</f>
        <v>0</v>
      </c>
      <c r="AE96" s="57" t="s">
        <v>119</v>
      </c>
      <c r="AF96" s="58">
        <f>IFERROR(VLOOKUP(AE96,'Начисление очков NEW'!$B$4:$C$69,2,FALSE),0)</f>
        <v>0</v>
      </c>
      <c r="AG96" s="57" t="s">
        <v>119</v>
      </c>
      <c r="AH96" s="58">
        <f>IFERROR(VLOOKUP(AG96,'Начисление очков NEW'!$V$4:$W$69,2,FALSE),0)</f>
        <v>0</v>
      </c>
      <c r="AI96" s="57" t="s">
        <v>119</v>
      </c>
      <c r="AJ96" s="58">
        <f>IFERROR(VLOOKUP(AI96,'Начисление очков NEW'!$AF$4:$AG$69,2,FALSE),0)</f>
        <v>0</v>
      </c>
      <c r="AK96" s="6" t="s">
        <v>119</v>
      </c>
      <c r="AL96" s="59">
        <f>IFERROR(VLOOKUP(AK96,'Начисление очков NEW'!$V$4:$W$69,2,FALSE),0)</f>
        <v>0</v>
      </c>
      <c r="AM96" s="57" t="s">
        <v>119</v>
      </c>
      <c r="AN96" s="58">
        <f>IFERROR(VLOOKUP(AM96,'Начисление очков NEW'!$B$4:$C$69,2,FALSE),0)</f>
        <v>0</v>
      </c>
      <c r="AO96" s="6" t="s">
        <v>119</v>
      </c>
      <c r="AP96" s="59">
        <f>IFERROR(VLOOKUP(AO96,'Начисление очков NEW'!$V$4:$W$69,2,FALSE),0)</f>
        <v>0</v>
      </c>
      <c r="AQ96" s="57" t="s">
        <v>119</v>
      </c>
      <c r="AR96" s="58">
        <f>IFERROR(VLOOKUP(AQ96,'Начисление очков NEW'!$G$4:$H$69,2,FALSE),0)</f>
        <v>0</v>
      </c>
      <c r="AS96" s="57" t="s">
        <v>119</v>
      </c>
      <c r="AT96" s="58">
        <f>IFERROR(VLOOKUP(AS96,'Начисление очков NEW'!$AF$4:$AG$69,2,FALSE),0)</f>
        <v>0</v>
      </c>
      <c r="AU96" s="6" t="s">
        <v>119</v>
      </c>
      <c r="AV96" s="59">
        <f>IFERROR(VLOOKUP(AU96,'Начисление очков NEW'!$G$4:$H$69,2,FALSE),0)</f>
        <v>0</v>
      </c>
      <c r="AW96" s="6" t="s">
        <v>119</v>
      </c>
      <c r="AX96" s="59">
        <f>IFERROR(VLOOKUP(AW96,'Начисление очков NEW'!$AF$4:$AG$69,2,FALSE),0)</f>
        <v>0</v>
      </c>
      <c r="AY96" s="57" t="s">
        <v>119</v>
      </c>
      <c r="AZ96" s="58">
        <f>IFERROR(VLOOKUP(AY96,'Начисление очков NEW'!$V$4:$W$69,2,FALSE),0)</f>
        <v>0</v>
      </c>
      <c r="BA96" s="57"/>
      <c r="BB96" s="58">
        <f>IFERROR(VLOOKUP(BA96,'Начисление очков NEW'!$B$4:$C$69,2,FALSE),0)</f>
        <v>0</v>
      </c>
      <c r="BC96" s="57">
        <v>3</v>
      </c>
      <c r="BD96" s="58">
        <f>IFERROR(VLOOKUP(BC96,'Начисление очков NEW'!$V$4:$W$69,2,FALSE),0)</f>
        <v>55</v>
      </c>
      <c r="BE96" s="6"/>
      <c r="BF96" s="59">
        <f>IFERROR(VLOOKUP(BE96,'Начисление очков NEW'!$G$4:$H$69,2,FALSE),0)</f>
        <v>0</v>
      </c>
      <c r="BG96" s="6"/>
      <c r="BH96" s="59">
        <f>IFERROR(VLOOKUP(BG96,'Начисление очков NEW'!$V$4:$W$69,2,FALSE),0)</f>
        <v>0</v>
      </c>
      <c r="BI96" s="57"/>
      <c r="BJ96" s="58">
        <f>IFERROR(VLOOKUP(BI96,'Начисление очков NEW'!$V$4:$W$69,2,FALSE),0)</f>
        <v>0</v>
      </c>
      <c r="BK96" s="45">
        <v>87</v>
      </c>
      <c r="BL96" s="45">
        <v>2</v>
      </c>
      <c r="BM96" s="45">
        <v>3.5</v>
      </c>
      <c r="BN96" s="74">
        <v>0</v>
      </c>
      <c r="BO96" s="76">
        <v>55</v>
      </c>
      <c r="BP96" s="76">
        <v>0</v>
      </c>
      <c r="BQ96" s="96">
        <v>1</v>
      </c>
      <c r="BR96" s="97">
        <v>55</v>
      </c>
      <c r="BS96" s="76">
        <v>55</v>
      </c>
      <c r="BT96" s="50"/>
      <c r="BU96" s="50">
        <f>VLOOKUP(BT96,'Начисление очков NEW'!$V$4:$W$68,2,FALSE)</f>
        <v>0</v>
      </c>
    </row>
    <row r="97" spans="2:73" ht="15" customHeight="1" x14ac:dyDescent="0.3">
      <c r="B97" s="89" t="s">
        <v>222</v>
      </c>
      <c r="C97" s="90">
        <f>C96+1</f>
        <v>89</v>
      </c>
      <c r="D97" s="83" t="str">
        <f>IF(BK97=0," ",IF(BK97-C97=0," ",BK97-C97))</f>
        <v xml:space="preserve"> </v>
      </c>
      <c r="E97" s="103">
        <v>4</v>
      </c>
      <c r="F97" s="107">
        <f>E97-BM97</f>
        <v>0</v>
      </c>
      <c r="G97" s="91">
        <f>N97+P97+R97+T97+V97+X97+Z97+AB97+AD97+AF97+AH97+AJ97+AL97+AN97+AP97+AR97+AT97+AV97+AX97+AZ97+BB97+BD97+BF97+BH97+BJ97</f>
        <v>55</v>
      </c>
      <c r="H97" s="84">
        <f>G97-BO97</f>
        <v>0</v>
      </c>
      <c r="I97" s="92">
        <f>ROUNDUP(COUNTIF(M97:BJ97,"&gt; 0")/2,0)</f>
        <v>1</v>
      </c>
      <c r="J97" s="93">
        <f>IF(G97=0, "", G97/I97)</f>
        <v>55</v>
      </c>
      <c r="K97" s="100">
        <f>SUMPRODUCT(LARGE((N97,P97,R97,T97,V97,X97,Z97,AB97,AD97,AF97,AH97,AJ97,AL97,AN97,AP97,AR97,AT97,AV97,AX97,AZ97,BB97,BD97,BF97,BH97,BJ97),{1,2,3,4,5,6,7,8}))</f>
        <v>55</v>
      </c>
      <c r="L97" s="101">
        <f>K97-BS97</f>
        <v>0</v>
      </c>
      <c r="M97" s="57" t="s">
        <v>119</v>
      </c>
      <c r="N97" s="58">
        <f>IFERROR(VLOOKUP(M97,'Начисление очков NEW'!$V$4:$W$69,2,FALSE),0)</f>
        <v>0</v>
      </c>
      <c r="O97" s="48">
        <v>16</v>
      </c>
      <c r="P97" s="48">
        <f>IFERROR(VLOOKUP(O97,'Начисление очков NEW'!$G$4:$H$69,2,FALSE),0)</f>
        <v>55</v>
      </c>
      <c r="Q97" s="57" t="s">
        <v>119</v>
      </c>
      <c r="R97" s="58">
        <f>IFERROR(VLOOKUP(Q97,'Начисление очков NEW'!$AF$4:$AG$69,2,FALSE),0)</f>
        <v>0</v>
      </c>
      <c r="S97" s="6" t="s">
        <v>119</v>
      </c>
      <c r="T97" s="59">
        <f>IFERROR(VLOOKUP(S97,'Начисление очков NEW'!$L$4:$M$69,2,FALSE),0)</f>
        <v>0</v>
      </c>
      <c r="U97" s="57" t="s">
        <v>119</v>
      </c>
      <c r="V97" s="58">
        <f>IFERROR(VLOOKUP(U97,'Начисление очков NEW'!$AF$4:$AG$69,2,FALSE),0)</f>
        <v>0</v>
      </c>
      <c r="W97" s="6" t="s">
        <v>119</v>
      </c>
      <c r="X97" s="59">
        <f>IFERROR(VLOOKUP(W97,'Начисление очков NEW'!$B$4:$C$69,2,FALSE),0)</f>
        <v>0</v>
      </c>
      <c r="Y97" s="6" t="s">
        <v>119</v>
      </c>
      <c r="Z97" s="59">
        <f>IFERROR(VLOOKUP(Y97,'Начисление очков NEW'!$V$4:$W$69,2,FALSE),0)</f>
        <v>0</v>
      </c>
      <c r="AA97" s="57" t="s">
        <v>119</v>
      </c>
      <c r="AB97" s="58">
        <f>IFERROR(VLOOKUP(AA97,'Начисление очков NEW'!$G$4:$H$69,2,FALSE),0)</f>
        <v>0</v>
      </c>
      <c r="AC97" s="6" t="s">
        <v>119</v>
      </c>
      <c r="AD97" s="59">
        <f>IFERROR(VLOOKUP(AC97,'Начисление очков NEW'!$V$4:$W$69,2,FALSE),0)</f>
        <v>0</v>
      </c>
      <c r="AE97" s="57" t="s">
        <v>119</v>
      </c>
      <c r="AF97" s="58">
        <f>IFERROR(VLOOKUP(AE97,'Начисление очков NEW'!$B$4:$C$69,2,FALSE),0)</f>
        <v>0</v>
      </c>
      <c r="AG97" s="57" t="s">
        <v>119</v>
      </c>
      <c r="AH97" s="58">
        <f>IFERROR(VLOOKUP(AG97,'Начисление очков NEW'!$V$4:$W$69,2,FALSE),0)</f>
        <v>0</v>
      </c>
      <c r="AI97" s="57" t="s">
        <v>119</v>
      </c>
      <c r="AJ97" s="58">
        <f>IFERROR(VLOOKUP(AI97,'Начисление очков NEW'!$AF$4:$AG$69,2,FALSE),0)</f>
        <v>0</v>
      </c>
      <c r="AK97" s="6" t="s">
        <v>119</v>
      </c>
      <c r="AL97" s="59">
        <f>IFERROR(VLOOKUP(AK97,'Начисление очков NEW'!$V$4:$W$69,2,FALSE),0)</f>
        <v>0</v>
      </c>
      <c r="AM97" s="57" t="s">
        <v>119</v>
      </c>
      <c r="AN97" s="58">
        <f>IFERROR(VLOOKUP(AM97,'Начисление очков NEW'!$B$4:$C$69,2,FALSE),0)</f>
        <v>0</v>
      </c>
      <c r="AO97" s="6" t="s">
        <v>119</v>
      </c>
      <c r="AP97" s="59">
        <f>IFERROR(VLOOKUP(AO97,'Начисление очков NEW'!$V$4:$W$69,2,FALSE),0)</f>
        <v>0</v>
      </c>
      <c r="AQ97" s="57" t="s">
        <v>119</v>
      </c>
      <c r="AR97" s="58">
        <f>IFERROR(VLOOKUP(AQ97,'Начисление очков NEW'!$G$4:$H$69,2,FALSE),0)</f>
        <v>0</v>
      </c>
      <c r="AS97" s="57" t="s">
        <v>119</v>
      </c>
      <c r="AT97" s="58">
        <f>IFERROR(VLOOKUP(AS97,'Начисление очков NEW'!$AF$4:$AG$69,2,FALSE),0)</f>
        <v>0</v>
      </c>
      <c r="AU97" s="6" t="s">
        <v>119</v>
      </c>
      <c r="AV97" s="59">
        <f>IFERROR(VLOOKUP(AU97,'Начисление очков NEW'!$G$4:$H$69,2,FALSE),0)</f>
        <v>0</v>
      </c>
      <c r="AW97" s="6" t="s">
        <v>119</v>
      </c>
      <c r="AX97" s="59">
        <f>IFERROR(VLOOKUP(AW97,'Начисление очков NEW'!$AF$4:$AG$69,2,FALSE),0)</f>
        <v>0</v>
      </c>
      <c r="AY97" s="57"/>
      <c r="AZ97" s="58">
        <f>IFERROR(VLOOKUP(AY97,'Начисление очков NEW'!$V$4:$W$69,2,FALSE),0)</f>
        <v>0</v>
      </c>
      <c r="BA97" s="57"/>
      <c r="BB97" s="58">
        <f>IFERROR(VLOOKUP(BA97,'Начисление очков NEW'!$B$4:$C$69,2,FALSE),0)</f>
        <v>0</v>
      </c>
      <c r="BC97" s="57" t="s">
        <v>119</v>
      </c>
      <c r="BD97" s="58">
        <f>IFERROR(VLOOKUP(BC97,'Начисление очков NEW'!$V$4:$W$69,2,FALSE),0)</f>
        <v>0</v>
      </c>
      <c r="BE97" s="6" t="s">
        <v>119</v>
      </c>
      <c r="BF97" s="59">
        <f>IFERROR(VLOOKUP(BE97,'Начисление очков NEW'!$G$4:$H$69,2,FALSE),0)</f>
        <v>0</v>
      </c>
      <c r="BG97" s="6"/>
      <c r="BH97" s="59">
        <f>IFERROR(VLOOKUP(BG97,'Начисление очков NEW'!$V$4:$W$69,2,FALSE),0)</f>
        <v>0</v>
      </c>
      <c r="BI97" s="57"/>
      <c r="BJ97" s="58">
        <f>IFERROR(VLOOKUP(BI97,'Начисление очков NEW'!$V$4:$W$69,2,FALSE),0)</f>
        <v>0</v>
      </c>
      <c r="BK97" s="45">
        <v>89</v>
      </c>
      <c r="BL97" s="45" t="s">
        <v>221</v>
      </c>
      <c r="BM97" s="45">
        <v>4</v>
      </c>
      <c r="BN97" s="45">
        <v>1</v>
      </c>
      <c r="BO97" s="77">
        <v>55</v>
      </c>
      <c r="BP97" s="77">
        <v>55</v>
      </c>
      <c r="BQ97" s="96">
        <v>1</v>
      </c>
      <c r="BR97" s="97">
        <v>55</v>
      </c>
      <c r="BS97" s="77">
        <v>55</v>
      </c>
      <c r="BT97" s="50"/>
      <c r="BU97" s="50">
        <f>VLOOKUP(BT97,'Начисление очков NEW'!$V$4:$W$68,2,FALSE)</f>
        <v>0</v>
      </c>
    </row>
    <row r="98" spans="2:73" ht="15" customHeight="1" x14ac:dyDescent="0.3">
      <c r="B98" s="89" t="s">
        <v>195</v>
      </c>
      <c r="C98" s="90">
        <f>C97+1</f>
        <v>90</v>
      </c>
      <c r="D98" s="83">
        <f>IF(BK98=0," ",IF(BK98-C98=0," ",BK98-C98))</f>
        <v>48</v>
      </c>
      <c r="E98" s="103">
        <v>3</v>
      </c>
      <c r="F98" s="107">
        <f>E98-BM98</f>
        <v>0</v>
      </c>
      <c r="G98" s="91">
        <f>N98+P98+R98+T98+V98+X98+Z98+AB98+AD98+AF98+AH98+AJ98+AL98+AN98+AP98+AR98+AT98+AV98+AX98+AZ98+BB98+BD98+BF98+BH98+BJ98</f>
        <v>54</v>
      </c>
      <c r="H98" s="84">
        <f>G98-BO98</f>
        <v>48</v>
      </c>
      <c r="I98" s="92">
        <f>ROUNDUP(COUNTIF(M98:BJ98,"&gt; 0")/2,0)</f>
        <v>2</v>
      </c>
      <c r="J98" s="93">
        <f>IF(G98=0, "", G98/I98)</f>
        <v>27</v>
      </c>
      <c r="K98" s="100">
        <f>SUMPRODUCT(LARGE((N98,P98,R98,T98,V98,X98,Z98,AB98,AD98,AF98,AH98,AJ98,AL98,AN98,AP98,AR98,AT98,AV98,AX98,AZ98,BB98,BD98,BF98,BH98,BJ98),{1,2,3,4,5,6,7,8}))</f>
        <v>54</v>
      </c>
      <c r="L98" s="101">
        <f>K98-BS98</f>
        <v>48</v>
      </c>
      <c r="M98" s="57">
        <v>4</v>
      </c>
      <c r="N98" s="58">
        <f>IFERROR(VLOOKUP(M98,'Начисление очков NEW'!$V$4:$W$69,2,FALSE),0)</f>
        <v>48</v>
      </c>
      <c r="O98" s="48" t="s">
        <v>119</v>
      </c>
      <c r="P98" s="48">
        <f>IFERROR(VLOOKUP(O98,'Начисление очков NEW'!$G$4:$H$69,2,FALSE),0)</f>
        <v>0</v>
      </c>
      <c r="Q98" s="57" t="s">
        <v>119</v>
      </c>
      <c r="R98" s="58">
        <f>IFERROR(VLOOKUP(Q98,'Начисление очков NEW'!$AF$4:$AG$69,2,FALSE),0)</f>
        <v>0</v>
      </c>
      <c r="S98" s="6" t="s">
        <v>119</v>
      </c>
      <c r="T98" s="59">
        <f>IFERROR(VLOOKUP(S98,'Начисление очков NEW'!$L$4:$M$69,2,FALSE),0)</f>
        <v>0</v>
      </c>
      <c r="U98" s="57" t="s">
        <v>119</v>
      </c>
      <c r="V98" s="58">
        <f>IFERROR(VLOOKUP(U98,'Начисление очков NEW'!$AF$4:$AG$69,2,FALSE),0)</f>
        <v>0</v>
      </c>
      <c r="W98" s="6" t="s">
        <v>119</v>
      </c>
      <c r="X98" s="59">
        <f>IFERROR(VLOOKUP(W98,'Начисление очков NEW'!$B$4:$C$69,2,FALSE),0)</f>
        <v>0</v>
      </c>
      <c r="Y98" s="6" t="s">
        <v>119</v>
      </c>
      <c r="Z98" s="59">
        <f>IFERROR(VLOOKUP(Y98,'Начисление очков NEW'!$V$4:$W$69,2,FALSE),0)</f>
        <v>0</v>
      </c>
      <c r="AA98" s="57" t="s">
        <v>119</v>
      </c>
      <c r="AB98" s="58">
        <f>IFERROR(VLOOKUP(AA98,'Начисление очков NEW'!$G$4:$H$69,2,FALSE),0)</f>
        <v>0</v>
      </c>
      <c r="AC98" s="6">
        <v>20</v>
      </c>
      <c r="AD98" s="59">
        <f>IFERROR(VLOOKUP(AC98,'Начисление очков NEW'!$V$4:$W$69,2,FALSE),0)</f>
        <v>6</v>
      </c>
      <c r="AE98" s="57" t="s">
        <v>119</v>
      </c>
      <c r="AF98" s="58">
        <f>IFERROR(VLOOKUP(AE98,'Начисление очков NEW'!$B$4:$C$69,2,FALSE),0)</f>
        <v>0</v>
      </c>
      <c r="AG98" s="57" t="s">
        <v>119</v>
      </c>
      <c r="AH98" s="58">
        <f>IFERROR(VLOOKUP(AG98,'Начисление очков NEW'!$V$4:$W$69,2,FALSE),0)</f>
        <v>0</v>
      </c>
      <c r="AI98" s="57" t="s">
        <v>119</v>
      </c>
      <c r="AJ98" s="58">
        <f>IFERROR(VLOOKUP(AI98,'Начисление очков NEW'!$AF$4:$AG$69,2,FALSE),0)</f>
        <v>0</v>
      </c>
      <c r="AK98" s="6" t="s">
        <v>119</v>
      </c>
      <c r="AL98" s="59">
        <f>IFERROR(VLOOKUP(AK98,'Начисление очков NEW'!$V$4:$W$69,2,FALSE),0)</f>
        <v>0</v>
      </c>
      <c r="AM98" s="57" t="s">
        <v>119</v>
      </c>
      <c r="AN98" s="58">
        <f>IFERROR(VLOOKUP(AM98,'Начисление очков NEW'!$B$4:$C$69,2,FALSE),0)</f>
        <v>0</v>
      </c>
      <c r="AO98" s="6" t="s">
        <v>119</v>
      </c>
      <c r="AP98" s="59">
        <f>IFERROR(VLOOKUP(AO98,'Начисление очков NEW'!$V$4:$W$69,2,FALSE),0)</f>
        <v>0</v>
      </c>
      <c r="AQ98" s="57" t="s">
        <v>119</v>
      </c>
      <c r="AR98" s="58">
        <f>IFERROR(VLOOKUP(AQ98,'Начисление очков NEW'!$G$4:$H$69,2,FALSE),0)</f>
        <v>0</v>
      </c>
      <c r="AS98" s="57" t="s">
        <v>119</v>
      </c>
      <c r="AT98" s="58">
        <f>IFERROR(VLOOKUP(AS98,'Начисление очков NEW'!$AF$4:$AG$69,2,FALSE),0)</f>
        <v>0</v>
      </c>
      <c r="AU98" s="6" t="s">
        <v>119</v>
      </c>
      <c r="AV98" s="59">
        <f>IFERROR(VLOOKUP(AU98,'Начисление очков NEW'!$G$4:$H$69,2,FALSE),0)</f>
        <v>0</v>
      </c>
      <c r="AW98" s="6" t="s">
        <v>119</v>
      </c>
      <c r="AX98" s="59">
        <f>IFERROR(VLOOKUP(AW98,'Начисление очков NEW'!$AF$4:$AG$69,2,FALSE),0)</f>
        <v>0</v>
      </c>
      <c r="AY98" s="57"/>
      <c r="AZ98" s="58">
        <f>IFERROR(VLOOKUP(AY98,'Начисление очков NEW'!$V$4:$W$69,2,FALSE),0)</f>
        <v>0</v>
      </c>
      <c r="BA98" s="57"/>
      <c r="BB98" s="58">
        <f>IFERROR(VLOOKUP(BA98,'Начисление очков NEW'!$B$4:$C$69,2,FALSE),0)</f>
        <v>0</v>
      </c>
      <c r="BC98" s="57" t="s">
        <v>119</v>
      </c>
      <c r="BD98" s="58">
        <f>IFERROR(VLOOKUP(BC98,'Начисление очков NEW'!$V$4:$W$69,2,FALSE),0)</f>
        <v>0</v>
      </c>
      <c r="BE98" s="6" t="s">
        <v>119</v>
      </c>
      <c r="BF98" s="59">
        <f>IFERROR(VLOOKUP(BE98,'Начисление очков NEW'!$G$4:$H$69,2,FALSE),0)</f>
        <v>0</v>
      </c>
      <c r="BG98" s="6"/>
      <c r="BH98" s="59">
        <f>IFERROR(VLOOKUP(BG98,'Начисление очков NEW'!$V$4:$W$69,2,FALSE),0)</f>
        <v>0</v>
      </c>
      <c r="BI98" s="57"/>
      <c r="BJ98" s="58">
        <f>IFERROR(VLOOKUP(BI98,'Начисление очков NEW'!$V$4:$W$69,2,FALSE),0)</f>
        <v>0</v>
      </c>
      <c r="BK98" s="45">
        <v>138</v>
      </c>
      <c r="BL98" s="45">
        <v>2</v>
      </c>
      <c r="BM98" s="45">
        <v>3</v>
      </c>
      <c r="BN98" s="45">
        <v>0</v>
      </c>
      <c r="BO98" s="77">
        <v>6</v>
      </c>
      <c r="BP98" s="77">
        <v>0</v>
      </c>
      <c r="BQ98" s="96">
        <v>1</v>
      </c>
      <c r="BR98" s="97">
        <v>6</v>
      </c>
      <c r="BS98" s="109">
        <v>6</v>
      </c>
      <c r="BT98" s="50"/>
      <c r="BU98" s="50">
        <f>VLOOKUP(BT98,'Начисление очков NEW'!$V$4:$W$68,2,FALSE)</f>
        <v>0</v>
      </c>
    </row>
    <row r="99" spans="2:73" ht="15" customHeight="1" x14ac:dyDescent="0.3">
      <c r="B99" s="89" t="s">
        <v>192</v>
      </c>
      <c r="C99" s="90">
        <f>C98+1</f>
        <v>91</v>
      </c>
      <c r="D99" s="83">
        <f>IF(BK99=0," ",IF(BK99-C99=0," ",BK99-C99))</f>
        <v>2</v>
      </c>
      <c r="E99" s="103">
        <v>3.5</v>
      </c>
      <c r="F99" s="107">
        <f>E99-BM99</f>
        <v>0</v>
      </c>
      <c r="G99" s="91">
        <f>N99+P99+R99+T99+V99+X99+Z99+AB99+AD99+AF99+AH99+AJ99+AL99+AN99+AP99+AR99+AT99+AV99+AX99+AZ99+BB99+BD99+BF99+BH99+BJ99</f>
        <v>52</v>
      </c>
      <c r="H99" s="84">
        <f>G99-BO99</f>
        <v>11</v>
      </c>
      <c r="I99" s="92">
        <f>ROUNDUP(COUNTIF(M99:BJ99,"&gt; 0")/2,0)</f>
        <v>3</v>
      </c>
      <c r="J99" s="93">
        <f>IF(G99=0, "", G99/I99)</f>
        <v>17.333333333333332</v>
      </c>
      <c r="K99" s="100">
        <f>SUMPRODUCT(LARGE((N99,P99,R99,T99,V99,X99,Z99,AB99,AD99,AF99,AH99,AJ99,AL99,AN99,AP99,AR99,AT99,AV99,AX99,AZ99,BB99,BD99,BF99,BH99,BJ99),{1,2,3,4,5,6,7,8}))</f>
        <v>52</v>
      </c>
      <c r="L99" s="101">
        <f>K99-BS99</f>
        <v>11</v>
      </c>
      <c r="M99" s="57">
        <v>16</v>
      </c>
      <c r="N99" s="58">
        <f>IFERROR(VLOOKUP(M99,'Начисление очков NEW'!$V$4:$W$69,2,FALSE),0)</f>
        <v>11</v>
      </c>
      <c r="O99" s="48">
        <v>32</v>
      </c>
      <c r="P99" s="48">
        <f>IFERROR(VLOOKUP(O99,'Начисление очков NEW'!$G$4:$H$69,2,FALSE),0)</f>
        <v>18</v>
      </c>
      <c r="Q99" s="57" t="s">
        <v>119</v>
      </c>
      <c r="R99" s="58">
        <f>IFERROR(VLOOKUP(Q99,'Начисление очков NEW'!$AF$4:$AG$69,2,FALSE),0)</f>
        <v>0</v>
      </c>
      <c r="S99" s="6" t="s">
        <v>119</v>
      </c>
      <c r="T99" s="59">
        <f>IFERROR(VLOOKUP(S99,'Начисление очков NEW'!$L$4:$M$69,2,FALSE),0)</f>
        <v>0</v>
      </c>
      <c r="U99" s="57" t="s">
        <v>119</v>
      </c>
      <c r="V99" s="58">
        <f>IFERROR(VLOOKUP(U99,'Начисление очков NEW'!$AF$4:$AG$69,2,FALSE),0)</f>
        <v>0</v>
      </c>
      <c r="W99" s="6" t="s">
        <v>119</v>
      </c>
      <c r="X99" s="59">
        <f>IFERROR(VLOOKUP(W99,'Начисление очков NEW'!$B$4:$C$69,2,FALSE),0)</f>
        <v>0</v>
      </c>
      <c r="Y99" s="6" t="s">
        <v>119</v>
      </c>
      <c r="Z99" s="59">
        <f>IFERROR(VLOOKUP(Y99,'Начисление очков NEW'!$V$4:$W$69,2,FALSE),0)</f>
        <v>0</v>
      </c>
      <c r="AA99" s="57" t="s">
        <v>119</v>
      </c>
      <c r="AB99" s="58">
        <f>IFERROR(VLOOKUP(AA99,'Начисление очков NEW'!$G$4:$H$69,2,FALSE),0)</f>
        <v>0</v>
      </c>
      <c r="AC99" s="6">
        <v>10</v>
      </c>
      <c r="AD99" s="59">
        <f>IFERROR(VLOOKUP(AC99,'Начисление очков NEW'!$V$4:$W$69,2,FALSE),0)</f>
        <v>23</v>
      </c>
      <c r="AE99" s="57" t="s">
        <v>119</v>
      </c>
      <c r="AF99" s="58">
        <f>IFERROR(VLOOKUP(AE99,'Начисление очков NEW'!$B$4:$C$69,2,FALSE),0)</f>
        <v>0</v>
      </c>
      <c r="AG99" s="57" t="s">
        <v>119</v>
      </c>
      <c r="AH99" s="58">
        <f>IFERROR(VLOOKUP(AG99,'Начисление очков NEW'!$V$4:$W$69,2,FALSE),0)</f>
        <v>0</v>
      </c>
      <c r="AI99" s="57" t="s">
        <v>119</v>
      </c>
      <c r="AJ99" s="58">
        <f>IFERROR(VLOOKUP(AI99,'Начисление очков NEW'!$AF$4:$AG$69,2,FALSE),0)</f>
        <v>0</v>
      </c>
      <c r="AK99" s="6" t="s">
        <v>119</v>
      </c>
      <c r="AL99" s="59">
        <f>IFERROR(VLOOKUP(AK99,'Начисление очков NEW'!$V$4:$W$69,2,FALSE),0)</f>
        <v>0</v>
      </c>
      <c r="AM99" s="57" t="s">
        <v>119</v>
      </c>
      <c r="AN99" s="58">
        <f>IFERROR(VLOOKUP(AM99,'Начисление очков NEW'!$B$4:$C$69,2,FALSE),0)</f>
        <v>0</v>
      </c>
      <c r="AO99" s="6" t="s">
        <v>119</v>
      </c>
      <c r="AP99" s="59">
        <f>IFERROR(VLOOKUP(AO99,'Начисление очков NEW'!$V$4:$W$69,2,FALSE),0)</f>
        <v>0</v>
      </c>
      <c r="AQ99" s="57" t="s">
        <v>119</v>
      </c>
      <c r="AR99" s="58">
        <f>IFERROR(VLOOKUP(AQ99,'Начисление очков NEW'!$G$4:$H$69,2,FALSE),0)</f>
        <v>0</v>
      </c>
      <c r="AS99" s="57" t="s">
        <v>119</v>
      </c>
      <c r="AT99" s="58">
        <f>IFERROR(VLOOKUP(AS99,'Начисление очков NEW'!$AF$4:$AG$69,2,FALSE),0)</f>
        <v>0</v>
      </c>
      <c r="AU99" s="6" t="s">
        <v>119</v>
      </c>
      <c r="AV99" s="59">
        <f>IFERROR(VLOOKUP(AU99,'Начисление очков NEW'!$G$4:$H$69,2,FALSE),0)</f>
        <v>0</v>
      </c>
      <c r="AW99" s="6" t="s">
        <v>119</v>
      </c>
      <c r="AX99" s="59">
        <f>IFERROR(VLOOKUP(AW99,'Начисление очков NEW'!$AF$4:$AG$69,2,FALSE),0)</f>
        <v>0</v>
      </c>
      <c r="AY99" s="57"/>
      <c r="AZ99" s="58">
        <f>IFERROR(VLOOKUP(AY99,'Начисление очков NEW'!$V$4:$W$69,2,FALSE),0)</f>
        <v>0</v>
      </c>
      <c r="BA99" s="57"/>
      <c r="BB99" s="58">
        <f>IFERROR(VLOOKUP(BA99,'Начисление очков NEW'!$B$4:$C$69,2,FALSE),0)</f>
        <v>0</v>
      </c>
      <c r="BC99" s="57" t="s">
        <v>119</v>
      </c>
      <c r="BD99" s="58">
        <f>IFERROR(VLOOKUP(BC99,'Начисление очков NEW'!$V$4:$W$69,2,FALSE),0)</f>
        <v>0</v>
      </c>
      <c r="BE99" s="6" t="s">
        <v>119</v>
      </c>
      <c r="BF99" s="59">
        <f>IFERROR(VLOOKUP(BE99,'Начисление очков NEW'!$G$4:$H$69,2,FALSE),0)</f>
        <v>0</v>
      </c>
      <c r="BG99" s="6"/>
      <c r="BH99" s="59">
        <f>IFERROR(VLOOKUP(BG99,'Начисление очков NEW'!$V$4:$W$69,2,FALSE),0)</f>
        <v>0</v>
      </c>
      <c r="BI99" s="57"/>
      <c r="BJ99" s="58">
        <f>IFERROR(VLOOKUP(BI99,'Начисление очков NEW'!$V$4:$W$69,2,FALSE),0)</f>
        <v>0</v>
      </c>
      <c r="BK99" s="45">
        <v>93</v>
      </c>
      <c r="BL99" s="45">
        <v>13</v>
      </c>
      <c r="BM99" s="45">
        <v>3.5</v>
      </c>
      <c r="BN99" s="45">
        <v>0</v>
      </c>
      <c r="BO99" s="77">
        <v>41</v>
      </c>
      <c r="BP99" s="77">
        <v>18</v>
      </c>
      <c r="BQ99" s="96">
        <v>2</v>
      </c>
      <c r="BR99" s="97">
        <v>20.5</v>
      </c>
      <c r="BS99" s="77">
        <v>41</v>
      </c>
      <c r="BT99" s="50"/>
      <c r="BU99" s="50">
        <f>VLOOKUP(BT99,'Начисление очков NEW'!$V$4:$W$68,2,FALSE)</f>
        <v>0</v>
      </c>
    </row>
    <row r="100" spans="2:73" ht="15" customHeight="1" x14ac:dyDescent="0.3">
      <c r="B100" s="89" t="s">
        <v>147</v>
      </c>
      <c r="C100" s="90">
        <f>C99+1</f>
        <v>92</v>
      </c>
      <c r="D100" s="83">
        <f>IF(BK100=0," ",IF(BK100-C100=0," ",BK100-C100))</f>
        <v>-1</v>
      </c>
      <c r="E100" s="103">
        <v>3.5</v>
      </c>
      <c r="F100" s="107">
        <f>E100-BM100</f>
        <v>0</v>
      </c>
      <c r="G100" s="91">
        <f>N100+P100+R100+T100+V100+X100+Z100+AB100+AD100+AF100+AH100+AJ100+AL100+AN100+AP100+AR100+AT100+AV100+AX100+AZ100+BB100+BD100+BF100+BH100+BJ100</f>
        <v>47</v>
      </c>
      <c r="H100" s="84">
        <f>G100-BO100</f>
        <v>0</v>
      </c>
      <c r="I100" s="92">
        <f>ROUNDUP(COUNTIF(M100:BJ100,"&gt; 0")/2,0)</f>
        <v>5</v>
      </c>
      <c r="J100" s="93">
        <f>IF(G100=0, "", G100/I100)</f>
        <v>9.4</v>
      </c>
      <c r="K100" s="100">
        <f>SUMPRODUCT(LARGE((N100,P100,R100,T100,V100,X100,Z100,AB100,AD100,AF100,AH100,AJ100,AL100,AN100,AP100,AR100,AT100,AV100,AX100,AZ100,BB100,BD100,BF100,BH100,BJ100),{1,2,3,4,5,6,7,8}))</f>
        <v>47</v>
      </c>
      <c r="L100" s="101">
        <f>K100-BS100</f>
        <v>0</v>
      </c>
      <c r="M100" s="57" t="s">
        <v>119</v>
      </c>
      <c r="N100" s="58">
        <f>IFERROR(VLOOKUP(M100,'Начисление очков NEW'!$V$4:$W$69,2,FALSE),0)</f>
        <v>0</v>
      </c>
      <c r="O100" s="48" t="s">
        <v>119</v>
      </c>
      <c r="P100" s="48">
        <f>IFERROR(VLOOKUP(O100,'Начисление очков NEW'!$G$4:$H$69,2,FALSE),0)</f>
        <v>0</v>
      </c>
      <c r="Q100" s="57" t="s">
        <v>119</v>
      </c>
      <c r="R100" s="58">
        <f>IFERROR(VLOOKUP(Q100,'Начисление очков NEW'!$AF$4:$AG$69,2,FALSE),0)</f>
        <v>0</v>
      </c>
      <c r="S100" s="6" t="s">
        <v>119</v>
      </c>
      <c r="T100" s="59">
        <f>IFERROR(VLOOKUP(S100,'Начисление очков NEW'!$L$4:$M$69,2,FALSE),0)</f>
        <v>0</v>
      </c>
      <c r="U100" s="57" t="s">
        <v>119</v>
      </c>
      <c r="V100" s="58">
        <f>IFERROR(VLOOKUP(U100,'Начисление очков NEW'!$AF$4:$AG$69,2,FALSE),0)</f>
        <v>0</v>
      </c>
      <c r="W100" s="6" t="s">
        <v>119</v>
      </c>
      <c r="X100" s="59">
        <f>IFERROR(VLOOKUP(W100,'Начисление очков NEW'!$B$4:$C$69,2,FALSE),0)</f>
        <v>0</v>
      </c>
      <c r="Y100" s="6" t="s">
        <v>119</v>
      </c>
      <c r="Z100" s="59">
        <f>IFERROR(VLOOKUP(Y100,'Начисление очков NEW'!$V$4:$W$69,2,FALSE),0)</f>
        <v>0</v>
      </c>
      <c r="AA100" s="57" t="s">
        <v>119</v>
      </c>
      <c r="AB100" s="58">
        <f>IFERROR(VLOOKUP(AA100,'Начисление очков NEW'!$G$4:$H$69,2,FALSE),0)</f>
        <v>0</v>
      </c>
      <c r="AC100" s="6" t="s">
        <v>119</v>
      </c>
      <c r="AD100" s="59">
        <f>IFERROR(VLOOKUP(AC100,'Начисление очков NEW'!$V$4:$W$69,2,FALSE),0)</f>
        <v>0</v>
      </c>
      <c r="AE100" s="57" t="s">
        <v>119</v>
      </c>
      <c r="AF100" s="58">
        <f>IFERROR(VLOOKUP(AE100,'Начисление очков NEW'!$B$4:$C$69,2,FALSE),0)</f>
        <v>0</v>
      </c>
      <c r="AG100" s="57">
        <v>26</v>
      </c>
      <c r="AH100" s="58">
        <f>IFERROR(VLOOKUP(AG100,'Начисление очков NEW'!$V$4:$W$69,2,FALSE),0)</f>
        <v>3</v>
      </c>
      <c r="AI100" s="57" t="s">
        <v>119</v>
      </c>
      <c r="AJ100" s="58">
        <f>IFERROR(VLOOKUP(AI100,'Начисление очков NEW'!$AF$4:$AG$69,2,FALSE),0)</f>
        <v>0</v>
      </c>
      <c r="AK100" s="6" t="s">
        <v>119</v>
      </c>
      <c r="AL100" s="59">
        <f>IFERROR(VLOOKUP(AK100,'Начисление очков NEW'!$V$4:$W$69,2,FALSE),0)</f>
        <v>0</v>
      </c>
      <c r="AM100" s="57" t="s">
        <v>119</v>
      </c>
      <c r="AN100" s="58">
        <f>IFERROR(VLOOKUP(AM100,'Начисление очков NEW'!$B$4:$C$69,2,FALSE),0)</f>
        <v>0</v>
      </c>
      <c r="AO100" s="6">
        <v>12</v>
      </c>
      <c r="AP100" s="59">
        <f>IFERROR(VLOOKUP(AO100,'Начисление очков NEW'!$V$4:$W$69,2,FALSE),0)</f>
        <v>17</v>
      </c>
      <c r="AQ100" s="57" t="s">
        <v>119</v>
      </c>
      <c r="AR100" s="58">
        <f>IFERROR(VLOOKUP(AQ100,'Начисление очков NEW'!$G$4:$H$69,2,FALSE),0)</f>
        <v>0</v>
      </c>
      <c r="AS100" s="57">
        <v>10</v>
      </c>
      <c r="AT100" s="58">
        <f>IFERROR(VLOOKUP(AS100,'Начисление очков NEW'!$AF$4:$AG$69,2,FALSE),0)</f>
        <v>9</v>
      </c>
      <c r="AU100" s="6" t="s">
        <v>119</v>
      </c>
      <c r="AV100" s="59">
        <f>IFERROR(VLOOKUP(AU100,'Начисление очков NEW'!$G$4:$H$69,2,FALSE),0)</f>
        <v>0</v>
      </c>
      <c r="AW100" s="6">
        <v>8</v>
      </c>
      <c r="AX100" s="59">
        <f>IFERROR(VLOOKUP(AW100,'Начисление очков NEW'!$AF$4:$AG$69,2,FALSE),0)</f>
        <v>10</v>
      </c>
      <c r="AY100" s="57">
        <v>18</v>
      </c>
      <c r="AZ100" s="58">
        <f>IFERROR(VLOOKUP(AY100,'Начисление очков NEW'!$V$4:$W$69,2,FALSE),0)</f>
        <v>8</v>
      </c>
      <c r="BA100" s="57"/>
      <c r="BB100" s="58">
        <f>IFERROR(VLOOKUP(BA100,'Начисление очков NEW'!$B$4:$C$69,2,FALSE),0)</f>
        <v>0</v>
      </c>
      <c r="BC100" s="57" t="s">
        <v>119</v>
      </c>
      <c r="BD100" s="58">
        <f>IFERROR(VLOOKUP(BC100,'Начисление очков NEW'!$V$4:$W$69,2,FALSE),0)</f>
        <v>0</v>
      </c>
      <c r="BE100" s="6" t="s">
        <v>119</v>
      </c>
      <c r="BF100" s="59">
        <f>IFERROR(VLOOKUP(BE100,'Начисление очков NEW'!$G$4:$H$69,2,FALSE),0)</f>
        <v>0</v>
      </c>
      <c r="BG100" s="6"/>
      <c r="BH100" s="59">
        <f>IFERROR(VLOOKUP(BG100,'Начисление очков NEW'!$V$4:$W$69,2,FALSE),0)</f>
        <v>0</v>
      </c>
      <c r="BI100" s="57"/>
      <c r="BJ100" s="58">
        <f>IFERROR(VLOOKUP(BI100,'Начисление очков NEW'!$V$4:$W$69,2,FALSE),0)</f>
        <v>0</v>
      </c>
      <c r="BK100" s="45">
        <v>91</v>
      </c>
      <c r="BL100" s="45">
        <v>1</v>
      </c>
      <c r="BM100" s="45">
        <v>3.5</v>
      </c>
      <c r="BN100" s="74">
        <v>0</v>
      </c>
      <c r="BO100" s="76">
        <v>47</v>
      </c>
      <c r="BP100" s="76">
        <v>0</v>
      </c>
      <c r="BQ100" s="96">
        <v>5</v>
      </c>
      <c r="BR100" s="97">
        <v>9.4</v>
      </c>
      <c r="BS100" s="76">
        <v>47</v>
      </c>
      <c r="BT100" s="50"/>
      <c r="BU100" s="50">
        <f>VLOOKUP(BT100,'Начисление очков NEW'!$V$4:$W$68,2,FALSE)</f>
        <v>0</v>
      </c>
    </row>
    <row r="101" spans="2:73" ht="15" customHeight="1" x14ac:dyDescent="0.3">
      <c r="B101" s="89" t="s">
        <v>81</v>
      </c>
      <c r="C101" s="90">
        <f>C100+1</f>
        <v>93</v>
      </c>
      <c r="D101" s="83">
        <f>IF(BK101=0," ",IF(BK101-C101=0," ",BK101-C101))</f>
        <v>-3</v>
      </c>
      <c r="E101" s="103">
        <v>3</v>
      </c>
      <c r="F101" s="107">
        <f>E101-BM101</f>
        <v>0</v>
      </c>
      <c r="G101" s="91">
        <f>N101+P101+R101+T101+V101+X101+Z101+AB101+AD101+AF101+AH101+AJ101+AL101+AN101+AP101+AR101+AT101+AV101+AX101+AZ101+BB101+BD101+BF101+BH101+BJ101</f>
        <v>46</v>
      </c>
      <c r="H101" s="84">
        <f>G101-BO101</f>
        <v>-3</v>
      </c>
      <c r="I101" s="92">
        <f>ROUNDUP(COUNTIF(M101:BJ101,"&gt; 0")/2,0)</f>
        <v>5</v>
      </c>
      <c r="J101" s="93">
        <f>IF(G101=0, "", G101/I101)</f>
        <v>9.1999999999999993</v>
      </c>
      <c r="K101" s="100">
        <f>SUMPRODUCT(LARGE((N101,P101,R101,T101,V101,X101,Z101,AB101,AD101,AF101,AH101,AJ101,AL101,AN101,AP101,AR101,AT101,AV101,AX101,AZ101,BB101,BD101,BF101,BH101,BJ101),{1,2,3,4,5,6,7,8}))</f>
        <v>46</v>
      </c>
      <c r="L101" s="101">
        <f>K101-BS101</f>
        <v>-3</v>
      </c>
      <c r="M101" s="57" t="s">
        <v>119</v>
      </c>
      <c r="N101" s="58">
        <f>IFERROR(VLOOKUP(M101,'Начисление очков NEW'!$V$4:$W$69,2,FALSE),0)</f>
        <v>0</v>
      </c>
      <c r="O101" s="48" t="s">
        <v>119</v>
      </c>
      <c r="P101" s="48">
        <f>IFERROR(VLOOKUP(O101,'Начисление очков NEW'!$G$4:$H$69,2,FALSE),0)</f>
        <v>0</v>
      </c>
      <c r="Q101" s="57">
        <v>16</v>
      </c>
      <c r="R101" s="58">
        <f>IFERROR(VLOOKUP(Q101,'Начисление очков NEW'!$AF$4:$AG$69,2,FALSE),0)</f>
        <v>7</v>
      </c>
      <c r="S101" s="6" t="s">
        <v>119</v>
      </c>
      <c r="T101" s="59">
        <f>IFERROR(VLOOKUP(S101,'Начисление очков NEW'!$L$4:$M$69,2,FALSE),0)</f>
        <v>0</v>
      </c>
      <c r="U101" s="57">
        <v>8</v>
      </c>
      <c r="V101" s="58">
        <f>IFERROR(VLOOKUP(U101,'Начисление очков NEW'!$AF$4:$AG$69,2,FALSE),0)</f>
        <v>10</v>
      </c>
      <c r="W101" s="6" t="s">
        <v>119</v>
      </c>
      <c r="X101" s="59">
        <f>IFERROR(VLOOKUP(W101,'Начисление очков NEW'!$B$4:$C$69,2,FALSE),0)</f>
        <v>0</v>
      </c>
      <c r="Y101" s="6">
        <v>17</v>
      </c>
      <c r="Z101" s="59">
        <f>IFERROR(VLOOKUP(Y101,'Начисление очков NEW'!$V$4:$W$69,2,FALSE),0)</f>
        <v>10</v>
      </c>
      <c r="AA101" s="57" t="s">
        <v>119</v>
      </c>
      <c r="AB101" s="58">
        <f>IFERROR(VLOOKUP(AA101,'Начисление очков NEW'!$G$4:$H$69,2,FALSE),0)</f>
        <v>0</v>
      </c>
      <c r="AC101" s="6">
        <v>18</v>
      </c>
      <c r="AD101" s="59">
        <f>IFERROR(VLOOKUP(AC101,'Начисление очков NEW'!$V$4:$W$69,2,FALSE),0)</f>
        <v>8</v>
      </c>
      <c r="AE101" s="57" t="s">
        <v>119</v>
      </c>
      <c r="AF101" s="58">
        <f>IFERROR(VLOOKUP(AE101,'Начисление очков NEW'!$B$4:$C$69,2,FALSE),0)</f>
        <v>0</v>
      </c>
      <c r="AG101" s="57" t="s">
        <v>119</v>
      </c>
      <c r="AH101" s="58">
        <f>IFERROR(VLOOKUP(AG101,'Начисление очков NEW'!$V$4:$W$69,2,FALSE),0)</f>
        <v>0</v>
      </c>
      <c r="AI101" s="57" t="s">
        <v>119</v>
      </c>
      <c r="AJ101" s="58">
        <f>IFERROR(VLOOKUP(AI101,'Начисление очков NEW'!$AF$4:$AG$69,2,FALSE),0)</f>
        <v>0</v>
      </c>
      <c r="AK101" s="6" t="s">
        <v>119</v>
      </c>
      <c r="AL101" s="59">
        <f>IFERROR(VLOOKUP(AK101,'Начисление очков NEW'!$V$4:$W$69,2,FALSE),0)</f>
        <v>0</v>
      </c>
      <c r="AM101" s="57" t="s">
        <v>119</v>
      </c>
      <c r="AN101" s="58">
        <f>IFERROR(VLOOKUP(AM101,'Начисление очков NEW'!$B$4:$C$69,2,FALSE),0)</f>
        <v>0</v>
      </c>
      <c r="AO101" s="6" t="s">
        <v>119</v>
      </c>
      <c r="AP101" s="59">
        <f>IFERROR(VLOOKUP(AO101,'Начисление очков NEW'!$V$4:$W$69,2,FALSE),0)</f>
        <v>0</v>
      </c>
      <c r="AQ101" s="57" t="s">
        <v>119</v>
      </c>
      <c r="AR101" s="58">
        <f>IFERROR(VLOOKUP(AQ101,'Начисление очков NEW'!$G$4:$H$69,2,FALSE),0)</f>
        <v>0</v>
      </c>
      <c r="AS101" s="57" t="s">
        <v>119</v>
      </c>
      <c r="AT101" s="58">
        <f>IFERROR(VLOOKUP(AS101,'Начисление очков NEW'!$AF$4:$AG$69,2,FALSE),0)</f>
        <v>0</v>
      </c>
      <c r="AU101" s="6" t="s">
        <v>119</v>
      </c>
      <c r="AV101" s="59">
        <f>IFERROR(VLOOKUP(AU101,'Начисление очков NEW'!$G$4:$H$69,2,FALSE),0)</f>
        <v>0</v>
      </c>
      <c r="AW101" s="6" t="s">
        <v>119</v>
      </c>
      <c r="AX101" s="59">
        <f>IFERROR(VLOOKUP(AW101,'Начисление очков NEW'!$AF$4:$AG$69,2,FALSE),0)</f>
        <v>0</v>
      </c>
      <c r="AY101" s="57" t="s">
        <v>119</v>
      </c>
      <c r="AZ101" s="58">
        <f>IFERROR(VLOOKUP(AY101,'Начисление очков NEW'!$V$4:$W$69,2,FALSE),0)</f>
        <v>0</v>
      </c>
      <c r="BA101" s="57" t="s">
        <v>119</v>
      </c>
      <c r="BB101" s="58">
        <f>IFERROR(VLOOKUP(BA101,'Начисление очков NEW'!$B$4:$C$69,2,FALSE),0)</f>
        <v>0</v>
      </c>
      <c r="BC101" s="57" t="s">
        <v>119</v>
      </c>
      <c r="BD101" s="58">
        <f>IFERROR(VLOOKUP(BC101,'Начисление очков NEW'!$V$4:$W$69,2,FALSE),0)</f>
        <v>0</v>
      </c>
      <c r="BE101" s="6" t="s">
        <v>119</v>
      </c>
      <c r="BF101" s="59">
        <f>IFERROR(VLOOKUP(BE101,'Начисление очков NEW'!$G$4:$H$69,2,FALSE),0)</f>
        <v>0</v>
      </c>
      <c r="BG101" s="6" t="s">
        <v>119</v>
      </c>
      <c r="BH101" s="59">
        <f>IFERROR(VLOOKUP(BG101,'Начисление очков NEW'!$V$4:$W$69,2,FALSE),0)</f>
        <v>0</v>
      </c>
      <c r="BI101" s="57">
        <v>16</v>
      </c>
      <c r="BJ101" s="58">
        <f>IFERROR(VLOOKUP(BI101,'Начисление очков NEW'!$V$4:$W$69,2,FALSE),0)</f>
        <v>11</v>
      </c>
      <c r="BK101" s="45">
        <v>90</v>
      </c>
      <c r="BL101" s="45">
        <v>1</v>
      </c>
      <c r="BM101" s="45">
        <v>3</v>
      </c>
      <c r="BN101" s="74">
        <v>0</v>
      </c>
      <c r="BO101" s="76">
        <v>49</v>
      </c>
      <c r="BP101" s="76">
        <v>0</v>
      </c>
      <c r="BQ101" s="96">
        <v>6</v>
      </c>
      <c r="BR101" s="97">
        <v>8.1666666666666661</v>
      </c>
      <c r="BS101" s="76">
        <v>49</v>
      </c>
      <c r="BT101" s="50">
        <v>32</v>
      </c>
      <c r="BU101" s="50">
        <f>VLOOKUP(BT101,'Начисление очков NEW'!$V$4:$W$68,2,FALSE)</f>
        <v>3</v>
      </c>
    </row>
    <row r="102" spans="2:73" ht="15" customHeight="1" x14ac:dyDescent="0.3">
      <c r="B102" s="89" t="s">
        <v>73</v>
      </c>
      <c r="C102" s="90">
        <f>C101+1</f>
        <v>94</v>
      </c>
      <c r="D102" s="83">
        <f>IF(BK102=0," ",IF(BK102-C102=0," ",BK102-C102))</f>
        <v>-2</v>
      </c>
      <c r="E102" s="103">
        <v>3.5</v>
      </c>
      <c r="F102" s="107">
        <f>E102-BM102</f>
        <v>0</v>
      </c>
      <c r="G102" s="91">
        <f>N102+P102+R102+T102+V102+X102+Z102+AB102+AD102+AF102+AH102+AJ102+AL102+AN102+AP102+AR102+AT102+AV102+AX102+AZ102+BB102+BD102+BF102+BH102+BJ102</f>
        <v>44</v>
      </c>
      <c r="H102" s="84">
        <f>G102-BO102</f>
        <v>0</v>
      </c>
      <c r="I102" s="92">
        <f>ROUNDUP(COUNTIF(M102:BJ102,"&gt; 0")/2,0)</f>
        <v>2</v>
      </c>
      <c r="J102" s="93">
        <f>IF(G102=0, "", G102/I102)</f>
        <v>22</v>
      </c>
      <c r="K102" s="100">
        <f>SUMPRODUCT(LARGE((N102,P102,R102,T102,V102,X102,Z102,AB102,AD102,AF102,AH102,AJ102,AL102,AN102,AP102,AR102,AT102,AV102,AX102,AZ102,BB102,BD102,BF102,BH102,BJ102),{1,2,3,4,5,6,7,8}))</f>
        <v>44</v>
      </c>
      <c r="L102" s="101">
        <f>K102-BS102</f>
        <v>0</v>
      </c>
      <c r="M102" s="57" t="s">
        <v>119</v>
      </c>
      <c r="N102" s="58">
        <f>IFERROR(VLOOKUP(M102,'Начисление очков NEW'!$V$4:$W$69,2,FALSE),0)</f>
        <v>0</v>
      </c>
      <c r="O102" s="48" t="s">
        <v>119</v>
      </c>
      <c r="P102" s="48">
        <f>IFERROR(VLOOKUP(O102,'Начисление очков NEW'!$G$4:$H$69,2,FALSE),0)</f>
        <v>0</v>
      </c>
      <c r="Q102" s="57" t="s">
        <v>119</v>
      </c>
      <c r="R102" s="58">
        <f>IFERROR(VLOOKUP(Q102,'Начисление очков NEW'!$AF$4:$AG$69,2,FALSE),0)</f>
        <v>0</v>
      </c>
      <c r="S102" s="6" t="s">
        <v>119</v>
      </c>
      <c r="T102" s="59">
        <f>IFERROR(VLOOKUP(S102,'Начисление очков NEW'!$L$4:$M$69,2,FALSE),0)</f>
        <v>0</v>
      </c>
      <c r="U102" s="57" t="s">
        <v>119</v>
      </c>
      <c r="V102" s="58">
        <f>IFERROR(VLOOKUP(U102,'Начисление очков NEW'!$AF$4:$AG$69,2,FALSE),0)</f>
        <v>0</v>
      </c>
      <c r="W102" s="6" t="s">
        <v>119</v>
      </c>
      <c r="X102" s="59">
        <f>IFERROR(VLOOKUP(W102,'Начисление очков NEW'!$B$4:$C$69,2,FALSE),0)</f>
        <v>0</v>
      </c>
      <c r="Y102" s="6" t="s">
        <v>119</v>
      </c>
      <c r="Z102" s="59">
        <f>IFERROR(VLOOKUP(Y102,'Начисление очков NEW'!$V$4:$W$69,2,FALSE),0)</f>
        <v>0</v>
      </c>
      <c r="AA102" s="57">
        <v>24</v>
      </c>
      <c r="AB102" s="58">
        <f>IFERROR(VLOOKUP(AA102,'Начисление очков NEW'!$G$4:$H$69,2,FALSE),0)</f>
        <v>21</v>
      </c>
      <c r="AC102" s="6" t="s">
        <v>119</v>
      </c>
      <c r="AD102" s="59">
        <f>IFERROR(VLOOKUP(AC102,'Начисление очков NEW'!$V$4:$W$69,2,FALSE),0)</f>
        <v>0</v>
      </c>
      <c r="AE102" s="57" t="s">
        <v>119</v>
      </c>
      <c r="AF102" s="58">
        <f>IFERROR(VLOOKUP(AE102,'Начисление очков NEW'!$B$4:$C$69,2,FALSE),0)</f>
        <v>0</v>
      </c>
      <c r="AG102" s="57">
        <v>10</v>
      </c>
      <c r="AH102" s="58">
        <f>IFERROR(VLOOKUP(AG102,'Начисление очков NEW'!$V$4:$W$69,2,FALSE),0)</f>
        <v>23</v>
      </c>
      <c r="AI102" s="57" t="s">
        <v>119</v>
      </c>
      <c r="AJ102" s="58">
        <f>IFERROR(VLOOKUP(AI102,'Начисление очков NEW'!$AF$4:$AG$69,2,FALSE),0)</f>
        <v>0</v>
      </c>
      <c r="AK102" s="6" t="s">
        <v>119</v>
      </c>
      <c r="AL102" s="59">
        <f>IFERROR(VLOOKUP(AK102,'Начисление очков NEW'!$V$4:$W$69,2,FALSE),0)</f>
        <v>0</v>
      </c>
      <c r="AM102" s="57" t="s">
        <v>119</v>
      </c>
      <c r="AN102" s="58">
        <f>IFERROR(VLOOKUP(AM102,'Начисление очков NEW'!$B$4:$C$69,2,FALSE),0)</f>
        <v>0</v>
      </c>
      <c r="AO102" s="6" t="s">
        <v>119</v>
      </c>
      <c r="AP102" s="59">
        <f>IFERROR(VLOOKUP(AO102,'Начисление очков NEW'!$V$4:$W$69,2,FALSE),0)</f>
        <v>0</v>
      </c>
      <c r="AQ102" s="57" t="s">
        <v>119</v>
      </c>
      <c r="AR102" s="58">
        <f>IFERROR(VLOOKUP(AQ102,'Начисление очков NEW'!$G$4:$H$69,2,FALSE),0)</f>
        <v>0</v>
      </c>
      <c r="AS102" s="57" t="s">
        <v>119</v>
      </c>
      <c r="AT102" s="58">
        <f>IFERROR(VLOOKUP(AS102,'Начисление очков NEW'!$AF$4:$AG$69,2,FALSE),0)</f>
        <v>0</v>
      </c>
      <c r="AU102" s="6" t="s">
        <v>119</v>
      </c>
      <c r="AV102" s="59">
        <f>IFERROR(VLOOKUP(AU102,'Начисление очков NEW'!$G$4:$H$69,2,FALSE),0)</f>
        <v>0</v>
      </c>
      <c r="AW102" s="6" t="s">
        <v>119</v>
      </c>
      <c r="AX102" s="59">
        <f>IFERROR(VLOOKUP(AW102,'Начисление очков NEW'!$AF$4:$AG$69,2,FALSE),0)</f>
        <v>0</v>
      </c>
      <c r="AY102" s="57" t="s">
        <v>119</v>
      </c>
      <c r="AZ102" s="58">
        <f>IFERROR(VLOOKUP(AY102,'Начисление очков NEW'!$V$4:$W$69,2,FALSE),0)</f>
        <v>0</v>
      </c>
      <c r="BA102" s="57" t="s">
        <v>119</v>
      </c>
      <c r="BB102" s="58">
        <f>IFERROR(VLOOKUP(BA102,'Начисление очков NEW'!$B$4:$C$69,2,FALSE),0)</f>
        <v>0</v>
      </c>
      <c r="BC102" s="57" t="s">
        <v>119</v>
      </c>
      <c r="BD102" s="58">
        <f>IFERROR(VLOOKUP(BC102,'Начисление очков NEW'!$V$4:$W$69,2,FALSE),0)</f>
        <v>0</v>
      </c>
      <c r="BE102" s="6" t="s">
        <v>119</v>
      </c>
      <c r="BF102" s="59">
        <f>IFERROR(VLOOKUP(BE102,'Начисление очков NEW'!$G$4:$H$69,2,FALSE),0)</f>
        <v>0</v>
      </c>
      <c r="BG102" s="6" t="s">
        <v>119</v>
      </c>
      <c r="BH102" s="59">
        <f>IFERROR(VLOOKUP(BG102,'Начисление очков NEW'!$V$4:$W$69,2,FALSE),0)</f>
        <v>0</v>
      </c>
      <c r="BI102" s="57" t="s">
        <v>119</v>
      </c>
      <c r="BJ102" s="58">
        <f>IFERROR(VLOOKUP(BI102,'Начисление очков NEW'!$V$4:$W$69,2,FALSE),0)</f>
        <v>0</v>
      </c>
      <c r="BK102" s="45">
        <v>92</v>
      </c>
      <c r="BL102" s="45">
        <v>1</v>
      </c>
      <c r="BM102" s="45">
        <v>3.5</v>
      </c>
      <c r="BN102" s="74">
        <v>0</v>
      </c>
      <c r="BO102" s="76">
        <v>44</v>
      </c>
      <c r="BP102" s="76">
        <v>0</v>
      </c>
      <c r="BQ102" s="96">
        <v>2</v>
      </c>
      <c r="BR102" s="97">
        <v>22</v>
      </c>
      <c r="BS102" s="76">
        <v>44</v>
      </c>
      <c r="BT102" s="50"/>
      <c r="BU102" s="50">
        <f>VLOOKUP(BT102,'Начисление очков NEW'!$V$4:$W$68,2,FALSE)</f>
        <v>0</v>
      </c>
    </row>
    <row r="103" spans="2:73" ht="15" customHeight="1" x14ac:dyDescent="0.3">
      <c r="B103" s="89" t="s">
        <v>208</v>
      </c>
      <c r="C103" s="90">
        <f>C102+1</f>
        <v>95</v>
      </c>
      <c r="D103" s="83">
        <f>IF(BK103=0," ",IF(BK103-C103=0," ",BK103-C103))</f>
        <v>2</v>
      </c>
      <c r="E103" s="103">
        <v>3</v>
      </c>
      <c r="F103" s="107">
        <f>E103-BM103</f>
        <v>0</v>
      </c>
      <c r="G103" s="91">
        <f>N103+P103+R103+T103+V103+X103+Z103+AB103+AD103+AF103+AH103+AJ103+AL103+AN103+AP103+AR103+AT103+AV103+AX103+AZ103+BB103+BD103+BF103+BH103+BJ103</f>
        <v>44</v>
      </c>
      <c r="H103" s="84">
        <f>G103-BO103</f>
        <v>6</v>
      </c>
      <c r="I103" s="92">
        <f>ROUNDUP(COUNTIF(M103:BJ103,"&gt; 0")/2,0)</f>
        <v>4</v>
      </c>
      <c r="J103" s="93">
        <f>IF(G103=0, "", G103/I103)</f>
        <v>11</v>
      </c>
      <c r="K103" s="100">
        <f>SUMPRODUCT(LARGE((N103,P103,R103,T103,V103,X103,Z103,AB103,AD103,AF103,AH103,AJ103,AL103,AN103,AP103,AR103,AT103,AV103,AX103,AZ103,BB103,BD103,BF103,BH103,BJ103),{1,2,3,4,5,6,7,8}))</f>
        <v>44</v>
      </c>
      <c r="L103" s="101">
        <f>K103-BS103</f>
        <v>6</v>
      </c>
      <c r="M103" s="57">
        <v>20</v>
      </c>
      <c r="N103" s="58">
        <f>IFERROR(VLOOKUP(M103,'Начисление очков NEW'!$V$4:$W$69,2,FALSE),0)</f>
        <v>6</v>
      </c>
      <c r="O103" s="48">
        <v>32</v>
      </c>
      <c r="P103" s="48">
        <f>IFERROR(VLOOKUP(O103,'Начисление очков NEW'!$G$4:$H$69,2,FALSE),0)</f>
        <v>18</v>
      </c>
      <c r="Q103" s="57" t="s">
        <v>119</v>
      </c>
      <c r="R103" s="58">
        <f>IFERROR(VLOOKUP(Q103,'Начисление очков NEW'!$AF$4:$AG$69,2,FALSE),0)</f>
        <v>0</v>
      </c>
      <c r="S103" s="6">
        <v>24</v>
      </c>
      <c r="T103" s="59">
        <f>IFERROR(VLOOKUP(S103,'Начисление очков NEW'!$L$4:$M$69,2,FALSE),0)</f>
        <v>12</v>
      </c>
      <c r="U103" s="57">
        <v>11</v>
      </c>
      <c r="V103" s="58">
        <f>IFERROR(VLOOKUP(U103,'Начисление очков NEW'!$AF$4:$AG$69,2,FALSE),0)</f>
        <v>8</v>
      </c>
      <c r="W103" s="6" t="s">
        <v>119</v>
      </c>
      <c r="X103" s="59">
        <f>IFERROR(VLOOKUP(W103,'Начисление очков NEW'!$B$4:$C$69,2,FALSE),0)</f>
        <v>0</v>
      </c>
      <c r="Y103" s="6" t="s">
        <v>119</v>
      </c>
      <c r="Z103" s="59">
        <f>IFERROR(VLOOKUP(Y103,'Начисление очков NEW'!$V$4:$W$69,2,FALSE),0)</f>
        <v>0</v>
      </c>
      <c r="AA103" s="57" t="s">
        <v>119</v>
      </c>
      <c r="AB103" s="58">
        <f>IFERROR(VLOOKUP(AA103,'Начисление очков NEW'!$G$4:$H$69,2,FALSE),0)</f>
        <v>0</v>
      </c>
      <c r="AC103" s="6" t="s">
        <v>119</v>
      </c>
      <c r="AD103" s="59">
        <f>IFERROR(VLOOKUP(AC103,'Начисление очков NEW'!$V$4:$W$69,2,FALSE),0)</f>
        <v>0</v>
      </c>
      <c r="AE103" s="57" t="s">
        <v>119</v>
      </c>
      <c r="AF103" s="58">
        <f>IFERROR(VLOOKUP(AE103,'Начисление очков NEW'!$B$4:$C$69,2,FALSE),0)</f>
        <v>0</v>
      </c>
      <c r="AG103" s="57" t="s">
        <v>119</v>
      </c>
      <c r="AH103" s="58">
        <f>IFERROR(VLOOKUP(AG103,'Начисление очков NEW'!$V$4:$W$69,2,FALSE),0)</f>
        <v>0</v>
      </c>
      <c r="AI103" s="57" t="s">
        <v>119</v>
      </c>
      <c r="AJ103" s="58">
        <f>IFERROR(VLOOKUP(AI103,'Начисление очков NEW'!$AF$4:$AG$69,2,FALSE),0)</f>
        <v>0</v>
      </c>
      <c r="AK103" s="6" t="s">
        <v>119</v>
      </c>
      <c r="AL103" s="59">
        <f>IFERROR(VLOOKUP(AK103,'Начисление очков NEW'!$V$4:$W$69,2,FALSE),0)</f>
        <v>0</v>
      </c>
      <c r="AM103" s="57" t="s">
        <v>119</v>
      </c>
      <c r="AN103" s="58">
        <f>IFERROR(VLOOKUP(AM103,'Начисление очков NEW'!$B$4:$C$69,2,FALSE),0)</f>
        <v>0</v>
      </c>
      <c r="AO103" s="6" t="s">
        <v>119</v>
      </c>
      <c r="AP103" s="59">
        <f>IFERROR(VLOOKUP(AO103,'Начисление очков NEW'!$V$4:$W$69,2,FALSE),0)</f>
        <v>0</v>
      </c>
      <c r="AQ103" s="57" t="s">
        <v>119</v>
      </c>
      <c r="AR103" s="58">
        <f>IFERROR(VLOOKUP(AQ103,'Начисление очков NEW'!$G$4:$H$69,2,FALSE),0)</f>
        <v>0</v>
      </c>
      <c r="AS103" s="57" t="s">
        <v>119</v>
      </c>
      <c r="AT103" s="58">
        <f>IFERROR(VLOOKUP(AS103,'Начисление очков NEW'!$AF$4:$AG$69,2,FALSE),0)</f>
        <v>0</v>
      </c>
      <c r="AU103" s="6" t="s">
        <v>119</v>
      </c>
      <c r="AV103" s="59">
        <f>IFERROR(VLOOKUP(AU103,'Начисление очков NEW'!$G$4:$H$69,2,FALSE),0)</f>
        <v>0</v>
      </c>
      <c r="AW103" s="6" t="s">
        <v>119</v>
      </c>
      <c r="AX103" s="59">
        <f>IFERROR(VLOOKUP(AW103,'Начисление очков NEW'!$AF$4:$AG$69,2,FALSE),0)</f>
        <v>0</v>
      </c>
      <c r="AY103" s="57"/>
      <c r="AZ103" s="58">
        <f>IFERROR(VLOOKUP(AY103,'Начисление очков NEW'!$V$4:$W$69,2,FALSE),0)</f>
        <v>0</v>
      </c>
      <c r="BA103" s="57"/>
      <c r="BB103" s="58">
        <f>IFERROR(VLOOKUP(BA103,'Начисление очков NEW'!$B$4:$C$69,2,FALSE),0)</f>
        <v>0</v>
      </c>
      <c r="BC103" s="57" t="s">
        <v>119</v>
      </c>
      <c r="BD103" s="58">
        <f>IFERROR(VLOOKUP(BC103,'Начисление очков NEW'!$V$4:$W$69,2,FALSE),0)</f>
        <v>0</v>
      </c>
      <c r="BE103" s="6" t="s">
        <v>119</v>
      </c>
      <c r="BF103" s="59">
        <f>IFERROR(VLOOKUP(BE103,'Начисление очков NEW'!$G$4:$H$69,2,FALSE),0)</f>
        <v>0</v>
      </c>
      <c r="BG103" s="6"/>
      <c r="BH103" s="59">
        <f>IFERROR(VLOOKUP(BG103,'Начисление очков NEW'!$V$4:$W$69,2,FALSE),0)</f>
        <v>0</v>
      </c>
      <c r="BI103" s="57"/>
      <c r="BJ103" s="58">
        <f>IFERROR(VLOOKUP(BI103,'Начисление очков NEW'!$V$4:$W$69,2,FALSE),0)</f>
        <v>0</v>
      </c>
      <c r="BK103" s="45">
        <v>97</v>
      </c>
      <c r="BL103" s="45">
        <v>15</v>
      </c>
      <c r="BM103" s="45">
        <v>3</v>
      </c>
      <c r="BN103" s="45">
        <v>0</v>
      </c>
      <c r="BO103" s="77">
        <v>38</v>
      </c>
      <c r="BP103" s="77">
        <v>18</v>
      </c>
      <c r="BQ103" s="96">
        <v>3</v>
      </c>
      <c r="BR103" s="97">
        <v>12.666666666666666</v>
      </c>
      <c r="BS103" s="77">
        <v>38</v>
      </c>
      <c r="BT103" s="50"/>
      <c r="BU103" s="50">
        <f>VLOOKUP(BT103,'Начисление очков NEW'!$V$4:$W$68,2,FALSE)</f>
        <v>0</v>
      </c>
    </row>
    <row r="104" spans="2:73" ht="15" customHeight="1" x14ac:dyDescent="0.3">
      <c r="B104" s="89" t="s">
        <v>116</v>
      </c>
      <c r="C104" s="90">
        <f>C103+1</f>
        <v>96</v>
      </c>
      <c r="D104" s="83">
        <f>IF(BK104=0," ",IF(BK104-C104=0," ",BK104-C104))</f>
        <v>-1</v>
      </c>
      <c r="E104" s="103">
        <v>3.5</v>
      </c>
      <c r="F104" s="107">
        <f>E104-BM104</f>
        <v>0</v>
      </c>
      <c r="G104" s="91">
        <f>N104+P104+R104+T104+V104+X104+Z104+AB104+AD104+AF104+AH104+AJ104+AL104+AN104+AP104+AR104+AT104+AV104+AX104+AZ104+BB104+BD104+BF104+BH104+BJ104</f>
        <v>40</v>
      </c>
      <c r="H104" s="84">
        <f>G104-BO104</f>
        <v>0</v>
      </c>
      <c r="I104" s="92">
        <f>ROUNDUP(COUNTIF(M104:BJ104,"&gt; 0")/2,0)</f>
        <v>4</v>
      </c>
      <c r="J104" s="93">
        <f>IF(G104=0, "", G104/I104)</f>
        <v>10</v>
      </c>
      <c r="K104" s="100">
        <f>SUMPRODUCT(LARGE((N104,P104,R104,T104,V104,X104,Z104,AB104,AD104,AF104,AH104,AJ104,AL104,AN104,AP104,AR104,AT104,AV104,AX104,AZ104,BB104,BD104,BF104,BH104,BJ104),{1,2,3,4,5,6,7,8}))</f>
        <v>40</v>
      </c>
      <c r="L104" s="101">
        <f>K104-BS104</f>
        <v>0</v>
      </c>
      <c r="M104" s="57" t="s">
        <v>119</v>
      </c>
      <c r="N104" s="58">
        <f>IFERROR(VLOOKUP(M104,'Начисление очков NEW'!$V$4:$W$69,2,FALSE),0)</f>
        <v>0</v>
      </c>
      <c r="O104" s="48" t="s">
        <v>119</v>
      </c>
      <c r="P104" s="48">
        <f>IFERROR(VLOOKUP(O104,'Начисление очков NEW'!$G$4:$H$69,2,FALSE),0)</f>
        <v>0</v>
      </c>
      <c r="Q104" s="57" t="s">
        <v>119</v>
      </c>
      <c r="R104" s="58">
        <f>IFERROR(VLOOKUP(Q104,'Начисление очков NEW'!$AF$4:$AG$69,2,FALSE),0)</f>
        <v>0</v>
      </c>
      <c r="S104" s="6" t="s">
        <v>119</v>
      </c>
      <c r="T104" s="59">
        <f>IFERROR(VLOOKUP(S104,'Начисление очков NEW'!$L$4:$M$69,2,FALSE),0)</f>
        <v>0</v>
      </c>
      <c r="U104" s="57" t="s">
        <v>119</v>
      </c>
      <c r="V104" s="58">
        <f>IFERROR(VLOOKUP(U104,'Начисление очков NEW'!$AF$4:$AG$69,2,FALSE),0)</f>
        <v>0</v>
      </c>
      <c r="W104" s="6" t="s">
        <v>119</v>
      </c>
      <c r="X104" s="59">
        <f>IFERROR(VLOOKUP(W104,'Начисление очков NEW'!$B$4:$C$69,2,FALSE),0)</f>
        <v>0</v>
      </c>
      <c r="Y104" s="6" t="s">
        <v>119</v>
      </c>
      <c r="Z104" s="59">
        <f>IFERROR(VLOOKUP(Y104,'Начисление очков NEW'!$V$4:$W$69,2,FALSE),0)</f>
        <v>0</v>
      </c>
      <c r="AA104" s="57" t="s">
        <v>119</v>
      </c>
      <c r="AB104" s="58">
        <f>IFERROR(VLOOKUP(AA104,'Начисление очков NEW'!$G$4:$H$69,2,FALSE),0)</f>
        <v>0</v>
      </c>
      <c r="AC104" s="6" t="s">
        <v>119</v>
      </c>
      <c r="AD104" s="59">
        <f>IFERROR(VLOOKUP(AC104,'Начисление очков NEW'!$V$4:$W$69,2,FALSE),0)</f>
        <v>0</v>
      </c>
      <c r="AE104" s="57" t="s">
        <v>119</v>
      </c>
      <c r="AF104" s="58">
        <f>IFERROR(VLOOKUP(AE104,'Начисление очков NEW'!$B$4:$C$69,2,FALSE),0)</f>
        <v>0</v>
      </c>
      <c r="AG104" s="57">
        <v>28</v>
      </c>
      <c r="AH104" s="58">
        <f>IFERROR(VLOOKUP(AG104,'Начисление очков NEW'!$V$4:$W$69,2,FALSE),0)</f>
        <v>3</v>
      </c>
      <c r="AI104" s="57" t="s">
        <v>119</v>
      </c>
      <c r="AJ104" s="58">
        <f>IFERROR(VLOOKUP(AI104,'Начисление очков NEW'!$AF$4:$AG$69,2,FALSE),0)</f>
        <v>0</v>
      </c>
      <c r="AK104" s="6" t="s">
        <v>119</v>
      </c>
      <c r="AL104" s="59">
        <f>IFERROR(VLOOKUP(AK104,'Начисление очков NEW'!$V$4:$W$69,2,FALSE),0)</f>
        <v>0</v>
      </c>
      <c r="AM104" s="57" t="s">
        <v>119</v>
      </c>
      <c r="AN104" s="58">
        <f>IFERROR(VLOOKUP(AM104,'Начисление очков NEW'!$B$4:$C$69,2,FALSE),0)</f>
        <v>0</v>
      </c>
      <c r="AO104" s="6" t="s">
        <v>119</v>
      </c>
      <c r="AP104" s="59">
        <f>IFERROR(VLOOKUP(AO104,'Начисление очков NEW'!$V$4:$W$69,2,FALSE),0)</f>
        <v>0</v>
      </c>
      <c r="AQ104" s="57" t="s">
        <v>119</v>
      </c>
      <c r="AR104" s="58">
        <f>IFERROR(VLOOKUP(AQ104,'Начисление очков NEW'!$G$4:$H$69,2,FALSE),0)</f>
        <v>0</v>
      </c>
      <c r="AS104" s="57" t="s">
        <v>119</v>
      </c>
      <c r="AT104" s="58">
        <f>IFERROR(VLOOKUP(AS104,'Начисление очков NEW'!$AF$4:$AG$69,2,FALSE),0)</f>
        <v>0</v>
      </c>
      <c r="AU104" s="6" t="s">
        <v>119</v>
      </c>
      <c r="AV104" s="59">
        <f>IFERROR(VLOOKUP(AU104,'Начисление очков NEW'!$G$4:$H$69,2,FALSE),0)</f>
        <v>0</v>
      </c>
      <c r="AW104" s="6">
        <v>7</v>
      </c>
      <c r="AX104" s="59">
        <f>IFERROR(VLOOKUP(AW104,'Начисление очков NEW'!$AF$4:$AG$69,2,FALSE),0)</f>
        <v>10</v>
      </c>
      <c r="AY104" s="57" t="s">
        <v>119</v>
      </c>
      <c r="AZ104" s="58">
        <f>IFERROR(VLOOKUP(AY104,'Начисление очков NEW'!$V$4:$W$69,2,FALSE),0)</f>
        <v>0</v>
      </c>
      <c r="BA104" s="57" t="s">
        <v>119</v>
      </c>
      <c r="BB104" s="58">
        <f>IFERROR(VLOOKUP(BA104,'Начисление очков NEW'!$B$4:$C$69,2,FALSE),0)</f>
        <v>0</v>
      </c>
      <c r="BC104" s="57" t="s">
        <v>119</v>
      </c>
      <c r="BD104" s="58">
        <f>IFERROR(VLOOKUP(BC104,'Начисление очков NEW'!$V$4:$W$69,2,FALSE),0)</f>
        <v>0</v>
      </c>
      <c r="BE104" s="6">
        <v>22</v>
      </c>
      <c r="BF104" s="59">
        <f>IFERROR(VLOOKUP(BE104,'Начисление очков NEW'!$G$4:$H$69,2,FALSE),0)</f>
        <v>23</v>
      </c>
      <c r="BG104" s="6" t="s">
        <v>119</v>
      </c>
      <c r="BH104" s="59">
        <f>IFERROR(VLOOKUP(BG104,'Начисление очков NEW'!$V$4:$W$69,2,FALSE),0)</f>
        <v>0</v>
      </c>
      <c r="BI104" s="57">
        <v>24</v>
      </c>
      <c r="BJ104" s="58">
        <f>IFERROR(VLOOKUP(BI104,'Начисление очков NEW'!$V$4:$W$69,2,FALSE),0)</f>
        <v>4</v>
      </c>
      <c r="BK104" s="45">
        <v>95</v>
      </c>
      <c r="BL104" s="45">
        <v>1</v>
      </c>
      <c r="BM104" s="45">
        <v>3.5</v>
      </c>
      <c r="BN104" s="74">
        <v>0</v>
      </c>
      <c r="BO104" s="76">
        <v>40</v>
      </c>
      <c r="BP104" s="76">
        <v>0</v>
      </c>
      <c r="BQ104" s="96">
        <v>4</v>
      </c>
      <c r="BR104" s="97">
        <v>10</v>
      </c>
      <c r="BS104" s="76">
        <v>40</v>
      </c>
      <c r="BT104" s="50"/>
      <c r="BU104" s="50">
        <f>VLOOKUP(BT104,'Начисление очков NEW'!$V$4:$W$68,2,FALSE)</f>
        <v>0</v>
      </c>
    </row>
    <row r="105" spans="2:73" ht="15" customHeight="1" x14ac:dyDescent="0.3">
      <c r="B105" s="89" t="s">
        <v>103</v>
      </c>
      <c r="C105" s="90">
        <f>C104+1</f>
        <v>97</v>
      </c>
      <c r="D105" s="83">
        <f>IF(BK105=0," ",IF(BK105-C105=0," ",BK105-C105))</f>
        <v>-3</v>
      </c>
      <c r="E105" s="103">
        <v>3.5</v>
      </c>
      <c r="F105" s="107">
        <f>E105-BM105</f>
        <v>0</v>
      </c>
      <c r="G105" s="91">
        <f>N105+P105+R105+T105+V105+X105+Z105+AB105+AD105+AF105+AH105+AJ105+AL105+AN105+AP105+AR105+AT105+AV105+AX105+AZ105+BB105+BD105+BF105+BH105+BJ105</f>
        <v>37</v>
      </c>
      <c r="H105" s="84">
        <f>G105-BO105</f>
        <v>-4</v>
      </c>
      <c r="I105" s="92">
        <f>ROUNDUP(COUNTIF(M105:BJ105,"&gt; 0")/2,0)</f>
        <v>2</v>
      </c>
      <c r="J105" s="93">
        <f>IF(G105=0, "", G105/I105)</f>
        <v>18.5</v>
      </c>
      <c r="K105" s="100">
        <f>SUMPRODUCT(LARGE((N105,P105,R105,T105,V105,X105,Z105,AB105,AD105,AF105,AH105,AJ105,AL105,AN105,AP105,AR105,AT105,AV105,AX105,AZ105,BB105,BD105,BF105,BH105,BJ105),{1,2,3,4,5,6,7,8}))</f>
        <v>37</v>
      </c>
      <c r="L105" s="101">
        <f>K105-BS105</f>
        <v>-4</v>
      </c>
      <c r="M105" s="57" t="s">
        <v>119</v>
      </c>
      <c r="N105" s="58">
        <f>IFERROR(VLOOKUP(M105,'Начисление очков NEW'!$V$4:$W$69,2,FALSE),0)</f>
        <v>0</v>
      </c>
      <c r="O105" s="48" t="s">
        <v>119</v>
      </c>
      <c r="P105" s="48">
        <f>IFERROR(VLOOKUP(O105,'Начисление очков NEW'!$G$4:$H$69,2,FALSE),0)</f>
        <v>0</v>
      </c>
      <c r="Q105" s="57" t="s">
        <v>119</v>
      </c>
      <c r="R105" s="58">
        <f>IFERROR(VLOOKUP(Q105,'Начисление очков NEW'!$AF$4:$AG$69,2,FALSE),0)</f>
        <v>0</v>
      </c>
      <c r="S105" s="6" t="s">
        <v>119</v>
      </c>
      <c r="T105" s="59">
        <f>IFERROR(VLOOKUP(S105,'Начисление очков NEW'!$L$4:$M$69,2,FALSE),0)</f>
        <v>0</v>
      </c>
      <c r="U105" s="57" t="s">
        <v>119</v>
      </c>
      <c r="V105" s="58">
        <f>IFERROR(VLOOKUP(U105,'Начисление очков NEW'!$AF$4:$AG$69,2,FALSE),0)</f>
        <v>0</v>
      </c>
      <c r="W105" s="6" t="s">
        <v>119</v>
      </c>
      <c r="X105" s="59">
        <f>IFERROR(VLOOKUP(W105,'Начисление очков NEW'!$B$4:$C$69,2,FALSE),0)</f>
        <v>0</v>
      </c>
      <c r="Y105" s="6" t="s">
        <v>119</v>
      </c>
      <c r="Z105" s="59">
        <f>IFERROR(VLOOKUP(Y105,'Начисление очков NEW'!$V$4:$W$69,2,FALSE),0)</f>
        <v>0</v>
      </c>
      <c r="AA105" s="57" t="s">
        <v>119</v>
      </c>
      <c r="AB105" s="58">
        <f>IFERROR(VLOOKUP(AA105,'Начисление очков NEW'!$G$4:$H$69,2,FALSE),0)</f>
        <v>0</v>
      </c>
      <c r="AC105" s="6" t="s">
        <v>119</v>
      </c>
      <c r="AD105" s="59">
        <f>IFERROR(VLOOKUP(AC105,'Начисление очков NEW'!$V$4:$W$69,2,FALSE),0)</f>
        <v>0</v>
      </c>
      <c r="AE105" s="57" t="s">
        <v>119</v>
      </c>
      <c r="AF105" s="58">
        <f>IFERROR(VLOOKUP(AE105,'Начисление очков NEW'!$B$4:$C$69,2,FALSE),0)</f>
        <v>0</v>
      </c>
      <c r="AG105" s="57" t="s">
        <v>119</v>
      </c>
      <c r="AH105" s="58">
        <f>IFERROR(VLOOKUP(AG105,'Начисление очков NEW'!$V$4:$W$69,2,FALSE),0)</f>
        <v>0</v>
      </c>
      <c r="AI105" s="57" t="s">
        <v>119</v>
      </c>
      <c r="AJ105" s="58">
        <f>IFERROR(VLOOKUP(AI105,'Начисление очков NEW'!$AF$4:$AG$69,2,FALSE),0)</f>
        <v>0</v>
      </c>
      <c r="AK105" s="6" t="s">
        <v>119</v>
      </c>
      <c r="AL105" s="59">
        <f>IFERROR(VLOOKUP(AK105,'Начисление очков NEW'!$V$4:$W$69,2,FALSE),0)</f>
        <v>0</v>
      </c>
      <c r="AM105" s="57" t="s">
        <v>119</v>
      </c>
      <c r="AN105" s="58">
        <f>IFERROR(VLOOKUP(AM105,'Начисление очков NEW'!$B$4:$C$69,2,FALSE),0)</f>
        <v>0</v>
      </c>
      <c r="AO105" s="6" t="s">
        <v>119</v>
      </c>
      <c r="AP105" s="59">
        <f>IFERROR(VLOOKUP(AO105,'Начисление очков NEW'!$V$4:$W$69,2,FALSE),0)</f>
        <v>0</v>
      </c>
      <c r="AQ105" s="57" t="s">
        <v>119</v>
      </c>
      <c r="AR105" s="58">
        <f>IFERROR(VLOOKUP(AQ105,'Начисление очков NEW'!$G$4:$H$69,2,FALSE),0)</f>
        <v>0</v>
      </c>
      <c r="AS105" s="57" t="s">
        <v>119</v>
      </c>
      <c r="AT105" s="58">
        <f>IFERROR(VLOOKUP(AS105,'Начисление очков NEW'!$AF$4:$AG$69,2,FALSE),0)</f>
        <v>0</v>
      </c>
      <c r="AU105" s="6" t="s">
        <v>119</v>
      </c>
      <c r="AV105" s="59">
        <f>IFERROR(VLOOKUP(AU105,'Начисление очков NEW'!$G$4:$H$69,2,FALSE),0)</f>
        <v>0</v>
      </c>
      <c r="AW105" s="6">
        <v>16</v>
      </c>
      <c r="AX105" s="59">
        <f>IFERROR(VLOOKUP(AW105,'Начисление очков NEW'!$AF$4:$AG$69,2,FALSE),0)</f>
        <v>7</v>
      </c>
      <c r="AY105" s="57">
        <v>8</v>
      </c>
      <c r="AZ105" s="58">
        <f>IFERROR(VLOOKUP(AY105,'Начисление очков NEW'!$V$4:$W$69,2,FALSE),0)</f>
        <v>30</v>
      </c>
      <c r="BA105" s="57" t="s">
        <v>119</v>
      </c>
      <c r="BB105" s="58">
        <f>IFERROR(VLOOKUP(BA105,'Начисление очков NEW'!$B$4:$C$69,2,FALSE),0)</f>
        <v>0</v>
      </c>
      <c r="BC105" s="57" t="s">
        <v>119</v>
      </c>
      <c r="BD105" s="58">
        <f>IFERROR(VLOOKUP(BC105,'Начисление очков NEW'!$V$4:$W$69,2,FALSE),0)</f>
        <v>0</v>
      </c>
      <c r="BE105" s="6" t="s">
        <v>119</v>
      </c>
      <c r="BF105" s="59">
        <f>IFERROR(VLOOKUP(BE105,'Начисление очков NEW'!$G$4:$H$69,2,FALSE),0)</f>
        <v>0</v>
      </c>
      <c r="BG105" s="6" t="s">
        <v>119</v>
      </c>
      <c r="BH105" s="59">
        <f>IFERROR(VLOOKUP(BG105,'Начисление очков NEW'!$V$4:$W$69,2,FALSE),0)</f>
        <v>0</v>
      </c>
      <c r="BI105" s="57"/>
      <c r="BJ105" s="58">
        <f>IFERROR(VLOOKUP(BI105,'Начисление очков NEW'!$V$4:$W$69,2,FALSE),0)</f>
        <v>0</v>
      </c>
      <c r="BK105" s="45">
        <v>94</v>
      </c>
      <c r="BL105" s="45" t="s">
        <v>221</v>
      </c>
      <c r="BM105" s="45">
        <v>3.5</v>
      </c>
      <c r="BN105" s="74">
        <v>0</v>
      </c>
      <c r="BO105" s="76">
        <v>41</v>
      </c>
      <c r="BP105" s="76">
        <v>0</v>
      </c>
      <c r="BQ105" s="96">
        <v>3</v>
      </c>
      <c r="BR105" s="97">
        <v>13.666666666666666</v>
      </c>
      <c r="BS105" s="76">
        <v>41</v>
      </c>
      <c r="BT105" s="50">
        <v>24</v>
      </c>
      <c r="BU105" s="50">
        <f>VLOOKUP(BT105,'Начисление очков NEW'!$V$4:$W$68,2,FALSE)</f>
        <v>4</v>
      </c>
    </row>
    <row r="106" spans="2:73" ht="15" customHeight="1" x14ac:dyDescent="0.3">
      <c r="B106" s="89" t="s">
        <v>94</v>
      </c>
      <c r="C106" s="90">
        <f>C105+1</f>
        <v>98</v>
      </c>
      <c r="D106" s="83">
        <f>IF(BK106=0," ",IF(BK106-C106=0," ",BK106-C106))</f>
        <v>-2</v>
      </c>
      <c r="E106" s="103">
        <v>3</v>
      </c>
      <c r="F106" s="107">
        <f>E106-BM106</f>
        <v>0</v>
      </c>
      <c r="G106" s="91">
        <f>N106+P106+R106+T106+V106+X106+Z106+AB106+AD106+AF106+AH106+AJ106+AL106+AN106+AP106+AR106+AT106+AV106+AX106+AZ106+BB106+BD106+BF106+BH106+BJ106</f>
        <v>36</v>
      </c>
      <c r="H106" s="84">
        <f>G106-BO106</f>
        <v>-3</v>
      </c>
      <c r="I106" s="92">
        <f>ROUNDUP(COUNTIF(M106:BJ106,"&gt; 0")/2,0)</f>
        <v>3</v>
      </c>
      <c r="J106" s="93">
        <f>IF(G106=0, "", G106/I106)</f>
        <v>12</v>
      </c>
      <c r="K106" s="100">
        <f>SUMPRODUCT(LARGE((N106,P106,R106,T106,V106,X106,Z106,AB106,AD106,AF106,AH106,AJ106,AL106,AN106,AP106,AR106,AT106,AV106,AX106,AZ106,BB106,BD106,BF106,BH106,BJ106),{1,2,3,4,5,6,7,8}))</f>
        <v>36</v>
      </c>
      <c r="L106" s="101">
        <f>K106-BS106</f>
        <v>-3</v>
      </c>
      <c r="M106" s="57" t="s">
        <v>119</v>
      </c>
      <c r="N106" s="58">
        <f>IFERROR(VLOOKUP(M106,'Начисление очков NEW'!$V$4:$W$69,2,FALSE),0)</f>
        <v>0</v>
      </c>
      <c r="O106" s="48" t="s">
        <v>119</v>
      </c>
      <c r="P106" s="48">
        <f>IFERROR(VLOOKUP(O106,'Начисление очков NEW'!$G$4:$H$69,2,FALSE),0)</f>
        <v>0</v>
      </c>
      <c r="Q106" s="57" t="s">
        <v>119</v>
      </c>
      <c r="R106" s="58">
        <f>IFERROR(VLOOKUP(Q106,'Начисление очков NEW'!$AF$4:$AG$69,2,FALSE),0)</f>
        <v>0</v>
      </c>
      <c r="S106" s="6" t="s">
        <v>119</v>
      </c>
      <c r="T106" s="59">
        <f>IFERROR(VLOOKUP(S106,'Начисление очков NEW'!$L$4:$M$69,2,FALSE),0)</f>
        <v>0</v>
      </c>
      <c r="U106" s="57">
        <v>5</v>
      </c>
      <c r="V106" s="58">
        <f>IFERROR(VLOOKUP(U106,'Начисление очков NEW'!$AF$4:$AG$69,2,FALSE),0)</f>
        <v>12</v>
      </c>
      <c r="W106" s="6" t="s">
        <v>119</v>
      </c>
      <c r="X106" s="59">
        <f>IFERROR(VLOOKUP(W106,'Начисление очков NEW'!$B$4:$C$69,2,FALSE),0)</f>
        <v>0</v>
      </c>
      <c r="Y106" s="6" t="s">
        <v>119</v>
      </c>
      <c r="Z106" s="59">
        <f>IFERROR(VLOOKUP(Y106,'Начисление очков NEW'!$V$4:$W$69,2,FALSE),0)</f>
        <v>0</v>
      </c>
      <c r="AA106" s="57" t="s">
        <v>119</v>
      </c>
      <c r="AB106" s="58">
        <f>IFERROR(VLOOKUP(AA106,'Начисление очков NEW'!$G$4:$H$69,2,FALSE),0)</f>
        <v>0</v>
      </c>
      <c r="AC106" s="6" t="s">
        <v>119</v>
      </c>
      <c r="AD106" s="59">
        <f>IFERROR(VLOOKUP(AC106,'Начисление очков NEW'!$V$4:$W$69,2,FALSE),0)</f>
        <v>0</v>
      </c>
      <c r="AE106" s="57" t="s">
        <v>119</v>
      </c>
      <c r="AF106" s="58">
        <f>IFERROR(VLOOKUP(AE106,'Начисление очков NEW'!$B$4:$C$69,2,FALSE),0)</f>
        <v>0</v>
      </c>
      <c r="AG106" s="57" t="s">
        <v>119</v>
      </c>
      <c r="AH106" s="58">
        <f>IFERROR(VLOOKUP(AG106,'Начисление очков NEW'!$V$4:$W$69,2,FALSE),0)</f>
        <v>0</v>
      </c>
      <c r="AI106" s="57" t="s">
        <v>119</v>
      </c>
      <c r="AJ106" s="58">
        <f>IFERROR(VLOOKUP(AI106,'Начисление очков NEW'!$AF$4:$AG$69,2,FALSE),0)</f>
        <v>0</v>
      </c>
      <c r="AK106" s="6" t="s">
        <v>119</v>
      </c>
      <c r="AL106" s="59">
        <f>IFERROR(VLOOKUP(AK106,'Начисление очков NEW'!$V$4:$W$69,2,FALSE),0)</f>
        <v>0</v>
      </c>
      <c r="AM106" s="57" t="s">
        <v>119</v>
      </c>
      <c r="AN106" s="58">
        <f>IFERROR(VLOOKUP(AM106,'Начисление очков NEW'!$B$4:$C$69,2,FALSE),0)</f>
        <v>0</v>
      </c>
      <c r="AO106" s="6" t="s">
        <v>119</v>
      </c>
      <c r="AP106" s="59">
        <f>IFERROR(VLOOKUP(AO106,'Начисление очков NEW'!$V$4:$W$69,2,FALSE),0)</f>
        <v>0</v>
      </c>
      <c r="AQ106" s="57" t="s">
        <v>119</v>
      </c>
      <c r="AR106" s="58">
        <f>IFERROR(VLOOKUP(AQ106,'Начисление очков NEW'!$G$4:$H$69,2,FALSE),0)</f>
        <v>0</v>
      </c>
      <c r="AS106" s="57" t="s">
        <v>119</v>
      </c>
      <c r="AT106" s="58">
        <f>IFERROR(VLOOKUP(AS106,'Начисление очков NEW'!$AF$4:$AG$69,2,FALSE),0)</f>
        <v>0</v>
      </c>
      <c r="AU106" s="6" t="s">
        <v>119</v>
      </c>
      <c r="AV106" s="59">
        <f>IFERROR(VLOOKUP(AU106,'Начисление очков NEW'!$G$4:$H$69,2,FALSE),0)</f>
        <v>0</v>
      </c>
      <c r="AW106" s="6">
        <v>14</v>
      </c>
      <c r="AX106" s="59">
        <f>IFERROR(VLOOKUP(AW106,'Начисление очков NEW'!$AF$4:$AG$69,2,FALSE),0)</f>
        <v>7</v>
      </c>
      <c r="AY106" s="57" t="s">
        <v>119</v>
      </c>
      <c r="AZ106" s="58">
        <f>IFERROR(VLOOKUP(AY106,'Начисление очков NEW'!$V$4:$W$69,2,FALSE),0)</f>
        <v>0</v>
      </c>
      <c r="BA106" s="57" t="s">
        <v>119</v>
      </c>
      <c r="BB106" s="58">
        <f>IFERROR(VLOOKUP(BA106,'Начисление очков NEW'!$B$4:$C$69,2,FALSE),0)</f>
        <v>0</v>
      </c>
      <c r="BC106" s="57" t="s">
        <v>119</v>
      </c>
      <c r="BD106" s="58">
        <f>IFERROR(VLOOKUP(BC106,'Начисление очков NEW'!$V$4:$W$69,2,FALSE),0)</f>
        <v>0</v>
      </c>
      <c r="BE106" s="6" t="s">
        <v>119</v>
      </c>
      <c r="BF106" s="59">
        <f>IFERROR(VLOOKUP(BE106,'Начисление очков NEW'!$G$4:$H$69,2,FALSE),0)</f>
        <v>0</v>
      </c>
      <c r="BG106" s="6">
        <v>12</v>
      </c>
      <c r="BH106" s="59">
        <f>IFERROR(VLOOKUP(BG106,'Начисление очков NEW'!$V$4:$W$69,2,FALSE),0)</f>
        <v>17</v>
      </c>
      <c r="BI106" s="57" t="s">
        <v>119</v>
      </c>
      <c r="BJ106" s="58">
        <f>IFERROR(VLOOKUP(BI106,'Начисление очков NEW'!$V$4:$W$69,2,FALSE),0)</f>
        <v>0</v>
      </c>
      <c r="BK106" s="45">
        <v>96</v>
      </c>
      <c r="BL106" s="45">
        <v>1</v>
      </c>
      <c r="BM106" s="45">
        <v>3</v>
      </c>
      <c r="BN106" s="74">
        <v>0</v>
      </c>
      <c r="BO106" s="76">
        <v>39</v>
      </c>
      <c r="BP106" s="76">
        <v>0</v>
      </c>
      <c r="BQ106" s="96">
        <v>4</v>
      </c>
      <c r="BR106" s="97">
        <v>9.75</v>
      </c>
      <c r="BS106" s="76">
        <v>39</v>
      </c>
      <c r="BT106" s="50">
        <v>32</v>
      </c>
      <c r="BU106" s="50">
        <f>VLOOKUP(BT106,'Начисление очков NEW'!$V$4:$W$68,2,FALSE)</f>
        <v>3</v>
      </c>
    </row>
    <row r="107" spans="2:73" ht="15" customHeight="1" x14ac:dyDescent="0.3">
      <c r="B107" s="89" t="s">
        <v>186</v>
      </c>
      <c r="C107" s="90">
        <f>C106+1</f>
        <v>99</v>
      </c>
      <c r="D107" s="83">
        <f>IF(BK107=0," ",IF(BK107-C107=0," ",BK107-C107))</f>
        <v>-1</v>
      </c>
      <c r="E107" s="103">
        <v>3.5</v>
      </c>
      <c r="F107" s="107">
        <f>E107-BM107</f>
        <v>0</v>
      </c>
      <c r="G107" s="91">
        <f>N107+P107+R107+T107+V107+X107+Z107+AB107+AD107+AF107+AH107+AJ107+AL107+AN107+AP107+AR107+AT107+AV107+AX107+AZ107+BB107+BD107+BF107+BH107+BJ107</f>
        <v>35</v>
      </c>
      <c r="H107" s="84">
        <f>G107-BO107</f>
        <v>0</v>
      </c>
      <c r="I107" s="92">
        <f>ROUNDUP(COUNTIF(M107:BJ107,"&gt; 0")/2,0)</f>
        <v>1</v>
      </c>
      <c r="J107" s="93">
        <f>IF(G107=0, "", G107/I107)</f>
        <v>35</v>
      </c>
      <c r="K107" s="100">
        <f>SUMPRODUCT(LARGE((N107,P107,R107,T107,V107,X107,Z107,AB107,AD107,AF107,AH107,AJ107,AL107,AN107,AP107,AR107,AT107,AV107,AX107,AZ107,BB107,BD107,BF107,BH107,BJ107),{1,2,3,4,5,6,7,8}))</f>
        <v>35</v>
      </c>
      <c r="L107" s="101">
        <f>K107-BS107</f>
        <v>0</v>
      </c>
      <c r="M107" s="57" t="s">
        <v>119</v>
      </c>
      <c r="N107" s="58">
        <f>IFERROR(VLOOKUP(M107,'Начисление очков NEW'!$V$4:$W$69,2,FALSE),0)</f>
        <v>0</v>
      </c>
      <c r="O107" s="48" t="s">
        <v>119</v>
      </c>
      <c r="P107" s="48">
        <f>IFERROR(VLOOKUP(O107,'Начисление очков NEW'!$G$4:$H$69,2,FALSE),0)</f>
        <v>0</v>
      </c>
      <c r="Q107" s="57" t="s">
        <v>119</v>
      </c>
      <c r="R107" s="58">
        <f>IFERROR(VLOOKUP(Q107,'Начисление очков NEW'!$AF$4:$AG$69,2,FALSE),0)</f>
        <v>0</v>
      </c>
      <c r="S107" s="6" t="s">
        <v>119</v>
      </c>
      <c r="T107" s="59">
        <f>IFERROR(VLOOKUP(S107,'Начисление очков NEW'!$L$4:$M$69,2,FALSE),0)</f>
        <v>0</v>
      </c>
      <c r="U107" s="57" t="s">
        <v>119</v>
      </c>
      <c r="V107" s="58">
        <f>IFERROR(VLOOKUP(U107,'Начисление очков NEW'!$AF$4:$AG$69,2,FALSE),0)</f>
        <v>0</v>
      </c>
      <c r="W107" s="6" t="s">
        <v>119</v>
      </c>
      <c r="X107" s="59">
        <f>IFERROR(VLOOKUP(W107,'Начисление очков NEW'!$B$4:$C$69,2,FALSE),0)</f>
        <v>0</v>
      </c>
      <c r="Y107" s="6" t="s">
        <v>119</v>
      </c>
      <c r="Z107" s="59">
        <f>IFERROR(VLOOKUP(Y107,'Начисление очков NEW'!$V$4:$W$69,2,FALSE),0)</f>
        <v>0</v>
      </c>
      <c r="AA107" s="57" t="s">
        <v>119</v>
      </c>
      <c r="AB107" s="58">
        <f>IFERROR(VLOOKUP(AA107,'Начисление очков NEW'!$G$4:$H$69,2,FALSE),0)</f>
        <v>0</v>
      </c>
      <c r="AC107" s="6" t="s">
        <v>119</v>
      </c>
      <c r="AD107" s="59">
        <f>IFERROR(VLOOKUP(AC107,'Начисление очков NEW'!$V$4:$W$69,2,FALSE),0)</f>
        <v>0</v>
      </c>
      <c r="AE107" s="57" t="s">
        <v>119</v>
      </c>
      <c r="AF107" s="58">
        <f>IFERROR(VLOOKUP(AE107,'Начисление очков NEW'!$B$4:$C$69,2,FALSE),0)</f>
        <v>0</v>
      </c>
      <c r="AG107" s="57" t="s">
        <v>119</v>
      </c>
      <c r="AH107" s="58">
        <f>IFERROR(VLOOKUP(AG107,'Начисление очков NEW'!$V$4:$W$69,2,FALSE),0)</f>
        <v>0</v>
      </c>
      <c r="AI107" s="57">
        <v>1</v>
      </c>
      <c r="AJ107" s="58">
        <f>IFERROR(VLOOKUP(AI107,'Начисление очков NEW'!$AF$4:$AG$69,2,FALSE),0)</f>
        <v>35</v>
      </c>
      <c r="AK107" s="6" t="s">
        <v>119</v>
      </c>
      <c r="AL107" s="59">
        <f>IFERROR(VLOOKUP(AK107,'Начисление очков NEW'!$V$4:$W$69,2,FALSE),0)</f>
        <v>0</v>
      </c>
      <c r="AM107" s="57" t="s">
        <v>119</v>
      </c>
      <c r="AN107" s="58">
        <f>IFERROR(VLOOKUP(AM107,'Начисление очков NEW'!$B$4:$C$69,2,FALSE),0)</f>
        <v>0</v>
      </c>
      <c r="AO107" s="6" t="s">
        <v>119</v>
      </c>
      <c r="AP107" s="59">
        <f>IFERROR(VLOOKUP(AO107,'Начисление очков NEW'!$V$4:$W$69,2,FALSE),0)</f>
        <v>0</v>
      </c>
      <c r="AQ107" s="57" t="s">
        <v>119</v>
      </c>
      <c r="AR107" s="58">
        <f>IFERROR(VLOOKUP(AQ107,'Начисление очков NEW'!$G$4:$H$69,2,FALSE),0)</f>
        <v>0</v>
      </c>
      <c r="AS107" s="57" t="s">
        <v>119</v>
      </c>
      <c r="AT107" s="58">
        <f>IFERROR(VLOOKUP(AS107,'Начисление очков NEW'!$AF$4:$AG$69,2,FALSE),0)</f>
        <v>0</v>
      </c>
      <c r="AU107" s="6" t="s">
        <v>119</v>
      </c>
      <c r="AV107" s="59">
        <f>IFERROR(VLOOKUP(AU107,'Начисление очков NEW'!$G$4:$H$69,2,FALSE),0)</f>
        <v>0</v>
      </c>
      <c r="AW107" s="6" t="s">
        <v>119</v>
      </c>
      <c r="AX107" s="59">
        <f>IFERROR(VLOOKUP(AW107,'Начисление очков NEW'!$AF$4:$AG$69,2,FALSE),0)</f>
        <v>0</v>
      </c>
      <c r="AY107" s="57"/>
      <c r="AZ107" s="58">
        <f>IFERROR(VLOOKUP(AY107,'Начисление очков NEW'!$V$4:$W$69,2,FALSE),0)</f>
        <v>0</v>
      </c>
      <c r="BA107" s="57"/>
      <c r="BB107" s="58">
        <f>IFERROR(VLOOKUP(BA107,'Начисление очков NEW'!$B$4:$C$69,2,FALSE),0)</f>
        <v>0</v>
      </c>
      <c r="BC107" s="57" t="s">
        <v>119</v>
      </c>
      <c r="BD107" s="58">
        <f>IFERROR(VLOOKUP(BC107,'Начисление очков NEW'!$V$4:$W$69,2,FALSE),0)</f>
        <v>0</v>
      </c>
      <c r="BE107" s="6" t="s">
        <v>119</v>
      </c>
      <c r="BF107" s="59">
        <f>IFERROR(VLOOKUP(BE107,'Начисление очков NEW'!$G$4:$H$69,2,FALSE),0)</f>
        <v>0</v>
      </c>
      <c r="BG107" s="6"/>
      <c r="BH107" s="59">
        <f>IFERROR(VLOOKUP(BG107,'Начисление очков NEW'!$V$4:$W$69,2,FALSE),0)</f>
        <v>0</v>
      </c>
      <c r="BI107" s="57"/>
      <c r="BJ107" s="58">
        <f>IFERROR(VLOOKUP(BI107,'Начисление очков NEW'!$V$4:$W$69,2,FALSE),0)</f>
        <v>0</v>
      </c>
      <c r="BK107" s="45">
        <v>98</v>
      </c>
      <c r="BL107" s="45" t="s">
        <v>221</v>
      </c>
      <c r="BM107" s="45">
        <v>3.5</v>
      </c>
      <c r="BN107" s="45">
        <v>0</v>
      </c>
      <c r="BO107" s="77">
        <v>35</v>
      </c>
      <c r="BP107" s="77">
        <v>0</v>
      </c>
      <c r="BQ107" s="96">
        <v>1</v>
      </c>
      <c r="BR107" s="97">
        <v>35</v>
      </c>
      <c r="BS107" s="77">
        <v>35</v>
      </c>
      <c r="BT107" s="50"/>
      <c r="BU107" s="50">
        <f>VLOOKUP(BT107,'Начисление очков NEW'!$V$4:$W$68,2,FALSE)</f>
        <v>0</v>
      </c>
    </row>
    <row r="108" spans="2:73" ht="15" customHeight="1" x14ac:dyDescent="0.3">
      <c r="B108" s="89" t="s">
        <v>202</v>
      </c>
      <c r="C108" s="90">
        <f>C107+1</f>
        <v>100</v>
      </c>
      <c r="D108" s="83">
        <f>IF(BK108=0," ",IF(BK108-C108=0," ",BK108-C108))</f>
        <v>-1</v>
      </c>
      <c r="E108" s="103">
        <v>3</v>
      </c>
      <c r="F108" s="107">
        <f>E108-BM108</f>
        <v>0</v>
      </c>
      <c r="G108" s="91">
        <f>N108+P108+R108+T108+V108+X108+Z108+AB108+AD108+AF108+AH108+AJ108+AL108+AN108+AP108+AR108+AT108+AV108+AX108+AZ108+BB108+BD108+BF108+BH108+BJ108</f>
        <v>31</v>
      </c>
      <c r="H108" s="84">
        <f>G108-BO108</f>
        <v>0</v>
      </c>
      <c r="I108" s="92">
        <f>ROUNDUP(COUNTIF(M108:BJ108,"&gt; 0")/2,0)</f>
        <v>3</v>
      </c>
      <c r="J108" s="93">
        <f>IF(G108=0, "", G108/I108)</f>
        <v>10.333333333333334</v>
      </c>
      <c r="K108" s="100">
        <f>SUMPRODUCT(LARGE((N108,P108,R108,T108,V108,X108,Z108,AB108,AD108,AF108,AH108,AJ108,AL108,AN108,AP108,AR108,AT108,AV108,AX108,AZ108,BB108,BD108,BF108,BH108,BJ108),{1,2,3,4,5,6,7,8}))</f>
        <v>31</v>
      </c>
      <c r="L108" s="101">
        <f>K108-BS108</f>
        <v>0</v>
      </c>
      <c r="M108" s="57" t="s">
        <v>119</v>
      </c>
      <c r="N108" s="58">
        <f>IFERROR(VLOOKUP(M108,'Начисление очков NEW'!$V$4:$W$69,2,FALSE),0)</f>
        <v>0</v>
      </c>
      <c r="O108" s="48" t="s">
        <v>119</v>
      </c>
      <c r="P108" s="48">
        <f>IFERROR(VLOOKUP(O108,'Начисление очков NEW'!$G$4:$H$69,2,FALSE),0)</f>
        <v>0</v>
      </c>
      <c r="Q108" s="57">
        <v>16</v>
      </c>
      <c r="R108" s="58">
        <f>IFERROR(VLOOKUP(Q108,'Начисление очков NEW'!$AF$4:$AG$69,2,FALSE),0)</f>
        <v>7</v>
      </c>
      <c r="S108" s="6" t="s">
        <v>119</v>
      </c>
      <c r="T108" s="59">
        <f>IFERROR(VLOOKUP(S108,'Начисление очков NEW'!$L$4:$M$69,2,FALSE),0)</f>
        <v>0</v>
      </c>
      <c r="U108" s="57">
        <v>16</v>
      </c>
      <c r="V108" s="58">
        <f>IFERROR(VLOOKUP(U108,'Начисление очков NEW'!$AF$4:$AG$69,2,FALSE),0)</f>
        <v>7</v>
      </c>
      <c r="W108" s="6" t="s">
        <v>119</v>
      </c>
      <c r="X108" s="59">
        <f>IFERROR(VLOOKUP(W108,'Начисление очков NEW'!$B$4:$C$69,2,FALSE),0)</f>
        <v>0</v>
      </c>
      <c r="Y108" s="6">
        <v>12</v>
      </c>
      <c r="Z108" s="59">
        <f>IFERROR(VLOOKUP(Y108,'Начисление очков NEW'!$V$4:$W$69,2,FALSE),0)</f>
        <v>17</v>
      </c>
      <c r="AA108" s="57" t="s">
        <v>119</v>
      </c>
      <c r="AB108" s="58">
        <f>IFERROR(VLOOKUP(AA108,'Начисление очков NEW'!$G$4:$H$69,2,FALSE),0)</f>
        <v>0</v>
      </c>
      <c r="AC108" s="6" t="s">
        <v>119</v>
      </c>
      <c r="AD108" s="59">
        <f>IFERROR(VLOOKUP(AC108,'Начисление очков NEW'!$V$4:$W$69,2,FALSE),0)</f>
        <v>0</v>
      </c>
      <c r="AE108" s="57" t="s">
        <v>119</v>
      </c>
      <c r="AF108" s="58">
        <f>IFERROR(VLOOKUP(AE108,'Начисление очков NEW'!$B$4:$C$69,2,FALSE),0)</f>
        <v>0</v>
      </c>
      <c r="AG108" s="57" t="s">
        <v>119</v>
      </c>
      <c r="AH108" s="58">
        <f>IFERROR(VLOOKUP(AG108,'Начисление очков NEW'!$V$4:$W$69,2,FALSE),0)</f>
        <v>0</v>
      </c>
      <c r="AI108" s="57" t="s">
        <v>119</v>
      </c>
      <c r="AJ108" s="58">
        <f>IFERROR(VLOOKUP(AI108,'Начисление очков NEW'!$AF$4:$AG$69,2,FALSE),0)</f>
        <v>0</v>
      </c>
      <c r="AK108" s="6" t="s">
        <v>119</v>
      </c>
      <c r="AL108" s="59">
        <f>IFERROR(VLOOKUP(AK108,'Начисление очков NEW'!$V$4:$W$69,2,FALSE),0)</f>
        <v>0</v>
      </c>
      <c r="AM108" s="57" t="s">
        <v>119</v>
      </c>
      <c r="AN108" s="58">
        <f>IFERROR(VLOOKUP(AM108,'Начисление очков NEW'!$B$4:$C$69,2,FALSE),0)</f>
        <v>0</v>
      </c>
      <c r="AO108" s="6" t="s">
        <v>119</v>
      </c>
      <c r="AP108" s="59">
        <f>IFERROR(VLOOKUP(AO108,'Начисление очков NEW'!$V$4:$W$69,2,FALSE),0)</f>
        <v>0</v>
      </c>
      <c r="AQ108" s="57" t="s">
        <v>119</v>
      </c>
      <c r="AR108" s="58">
        <f>IFERROR(VLOOKUP(AQ108,'Начисление очков NEW'!$G$4:$H$69,2,FALSE),0)</f>
        <v>0</v>
      </c>
      <c r="AS108" s="57" t="s">
        <v>119</v>
      </c>
      <c r="AT108" s="58">
        <f>IFERROR(VLOOKUP(AS108,'Начисление очков NEW'!$AF$4:$AG$69,2,FALSE),0)</f>
        <v>0</v>
      </c>
      <c r="AU108" s="6" t="s">
        <v>119</v>
      </c>
      <c r="AV108" s="59">
        <f>IFERROR(VLOOKUP(AU108,'Начисление очков NEW'!$G$4:$H$69,2,FALSE),0)</f>
        <v>0</v>
      </c>
      <c r="AW108" s="6" t="s">
        <v>119</v>
      </c>
      <c r="AX108" s="59">
        <f>IFERROR(VLOOKUP(AW108,'Начисление очков NEW'!$AF$4:$AG$69,2,FALSE),0)</f>
        <v>0</v>
      </c>
      <c r="AY108" s="57"/>
      <c r="AZ108" s="58">
        <f>IFERROR(VLOOKUP(AY108,'Начисление очков NEW'!$V$4:$W$69,2,FALSE),0)</f>
        <v>0</v>
      </c>
      <c r="BA108" s="57"/>
      <c r="BB108" s="58">
        <f>IFERROR(VLOOKUP(BA108,'Начисление очков NEW'!$B$4:$C$69,2,FALSE),0)</f>
        <v>0</v>
      </c>
      <c r="BC108" s="57" t="s">
        <v>119</v>
      </c>
      <c r="BD108" s="58">
        <f>IFERROR(VLOOKUP(BC108,'Начисление очков NEW'!$V$4:$W$69,2,FALSE),0)</f>
        <v>0</v>
      </c>
      <c r="BE108" s="6" t="s">
        <v>119</v>
      </c>
      <c r="BF108" s="59">
        <f>IFERROR(VLOOKUP(BE108,'Начисление очков NEW'!$G$4:$H$69,2,FALSE),0)</f>
        <v>0</v>
      </c>
      <c r="BG108" s="6"/>
      <c r="BH108" s="59">
        <f>IFERROR(VLOOKUP(BG108,'Начисление очков NEW'!$V$4:$W$69,2,FALSE),0)</f>
        <v>0</v>
      </c>
      <c r="BI108" s="57"/>
      <c r="BJ108" s="58">
        <f>IFERROR(VLOOKUP(BI108,'Начисление очков NEW'!$V$4:$W$69,2,FALSE),0)</f>
        <v>0</v>
      </c>
      <c r="BK108" s="45">
        <v>99</v>
      </c>
      <c r="BL108" s="45" t="s">
        <v>221</v>
      </c>
      <c r="BM108" s="45">
        <v>3</v>
      </c>
      <c r="BN108" s="45">
        <v>0</v>
      </c>
      <c r="BO108" s="77">
        <v>31</v>
      </c>
      <c r="BP108" s="77">
        <v>0</v>
      </c>
      <c r="BQ108" s="96">
        <v>3</v>
      </c>
      <c r="BR108" s="97">
        <v>10.333333333333334</v>
      </c>
      <c r="BS108" s="77">
        <v>31</v>
      </c>
      <c r="BT108" s="50"/>
      <c r="BU108" s="50">
        <f>VLOOKUP(BT108,'Начисление очков NEW'!$V$4:$W$68,2,FALSE)</f>
        <v>0</v>
      </c>
    </row>
    <row r="109" spans="2:73" ht="15" customHeight="1" x14ac:dyDescent="0.3">
      <c r="B109" s="89" t="s">
        <v>159</v>
      </c>
      <c r="C109" s="90">
        <f>C108+1</f>
        <v>101</v>
      </c>
      <c r="D109" s="83">
        <f>IF(BK109=0," ",IF(BK109-C109=0," ",BK109-C109))</f>
        <v>-1</v>
      </c>
      <c r="E109" s="103">
        <v>3</v>
      </c>
      <c r="F109" s="107">
        <f>E109-BM109</f>
        <v>0</v>
      </c>
      <c r="G109" s="91">
        <f>N109+P109+R109+T109+V109+X109+Z109+AB109+AD109+AF109+AH109+AJ109+AL109+AN109+AP109+AR109+AT109+AV109+AX109+AZ109+BB109+BD109+BF109+BH109+BJ109</f>
        <v>29</v>
      </c>
      <c r="H109" s="84">
        <f>G109-BO109</f>
        <v>0</v>
      </c>
      <c r="I109" s="92">
        <f>ROUNDUP(COUNTIF(M109:BJ109,"&gt; 0")/2,0)</f>
        <v>2</v>
      </c>
      <c r="J109" s="93">
        <f>IF(G109=0, "", G109/I109)</f>
        <v>14.5</v>
      </c>
      <c r="K109" s="100">
        <f>SUMPRODUCT(LARGE((N109,P109,R109,T109,V109,X109,Z109,AB109,AD109,AF109,AH109,AJ109,AL109,AN109,AP109,AR109,AT109,AV109,AX109,AZ109,BB109,BD109,BF109,BH109,BJ109),{1,2,3,4,5,6,7,8}))</f>
        <v>29</v>
      </c>
      <c r="L109" s="101">
        <f>K109-BS109</f>
        <v>0</v>
      </c>
      <c r="M109" s="57" t="s">
        <v>119</v>
      </c>
      <c r="N109" s="58">
        <f>IFERROR(VLOOKUP(M109,'Начисление очков NEW'!$V$4:$W$69,2,FALSE),0)</f>
        <v>0</v>
      </c>
      <c r="O109" s="48" t="s">
        <v>119</v>
      </c>
      <c r="P109" s="48">
        <f>IFERROR(VLOOKUP(O109,'Начисление очков NEW'!$G$4:$H$69,2,FALSE),0)</f>
        <v>0</v>
      </c>
      <c r="Q109" s="57" t="s">
        <v>119</v>
      </c>
      <c r="R109" s="58">
        <f>IFERROR(VLOOKUP(Q109,'Начисление очков NEW'!$AF$4:$AG$69,2,FALSE),0)</f>
        <v>0</v>
      </c>
      <c r="S109" s="6" t="s">
        <v>119</v>
      </c>
      <c r="T109" s="59">
        <f>IFERROR(VLOOKUP(S109,'Начисление очков NEW'!$L$4:$M$69,2,FALSE),0)</f>
        <v>0</v>
      </c>
      <c r="U109" s="57" t="s">
        <v>119</v>
      </c>
      <c r="V109" s="58">
        <f>IFERROR(VLOOKUP(U109,'Начисление очков NEW'!$AF$4:$AG$69,2,FALSE),0)</f>
        <v>0</v>
      </c>
      <c r="W109" s="6" t="s">
        <v>119</v>
      </c>
      <c r="X109" s="59">
        <f>IFERROR(VLOOKUP(W109,'Начисление очков NEW'!$B$4:$C$69,2,FALSE),0)</f>
        <v>0</v>
      </c>
      <c r="Y109" s="6" t="s">
        <v>119</v>
      </c>
      <c r="Z109" s="59">
        <f>IFERROR(VLOOKUP(Y109,'Начисление очков NEW'!$V$4:$W$69,2,FALSE),0)</f>
        <v>0</v>
      </c>
      <c r="AA109" s="57" t="s">
        <v>119</v>
      </c>
      <c r="AB109" s="58">
        <f>IFERROR(VLOOKUP(AA109,'Начисление очков NEW'!$G$4:$H$69,2,FALSE),0)</f>
        <v>0</v>
      </c>
      <c r="AC109" s="6" t="s">
        <v>119</v>
      </c>
      <c r="AD109" s="59">
        <f>IFERROR(VLOOKUP(AC109,'Начисление очков NEW'!$V$4:$W$69,2,FALSE),0)</f>
        <v>0</v>
      </c>
      <c r="AE109" s="57" t="s">
        <v>119</v>
      </c>
      <c r="AF109" s="58">
        <f>IFERROR(VLOOKUP(AE109,'Начисление очков NEW'!$B$4:$C$69,2,FALSE),0)</f>
        <v>0</v>
      </c>
      <c r="AG109" s="57" t="s">
        <v>119</v>
      </c>
      <c r="AH109" s="58">
        <f>IFERROR(VLOOKUP(AG109,'Начисление очков NEW'!$V$4:$W$69,2,FALSE),0)</f>
        <v>0</v>
      </c>
      <c r="AI109" s="57">
        <v>3</v>
      </c>
      <c r="AJ109" s="58">
        <f>IFERROR(VLOOKUP(AI109,'Начисление очков NEW'!$AF$4:$AG$69,2,FALSE),0)</f>
        <v>21</v>
      </c>
      <c r="AK109" s="6" t="s">
        <v>119</v>
      </c>
      <c r="AL109" s="59">
        <f>IFERROR(VLOOKUP(AK109,'Начисление очков NEW'!$V$4:$W$69,2,FALSE),0)</f>
        <v>0</v>
      </c>
      <c r="AM109" s="57" t="s">
        <v>119</v>
      </c>
      <c r="AN109" s="58">
        <f>IFERROR(VLOOKUP(AM109,'Начисление очков NEW'!$B$4:$C$69,2,FALSE),0)</f>
        <v>0</v>
      </c>
      <c r="AO109" s="6" t="s">
        <v>119</v>
      </c>
      <c r="AP109" s="59">
        <f>IFERROR(VLOOKUP(AO109,'Начисление очков NEW'!$V$4:$W$69,2,FALSE),0)</f>
        <v>0</v>
      </c>
      <c r="AQ109" s="57" t="s">
        <v>119</v>
      </c>
      <c r="AR109" s="58">
        <f>IFERROR(VLOOKUP(AQ109,'Начисление очков NEW'!$G$4:$H$69,2,FALSE),0)</f>
        <v>0</v>
      </c>
      <c r="AS109" s="57" t="s">
        <v>119</v>
      </c>
      <c r="AT109" s="58">
        <f>IFERROR(VLOOKUP(AS109,'Начисление очков NEW'!$AF$4:$AG$69,2,FALSE),0)</f>
        <v>0</v>
      </c>
      <c r="AU109" s="6" t="s">
        <v>119</v>
      </c>
      <c r="AV109" s="59">
        <f>IFERROR(VLOOKUP(AU109,'Начисление очков NEW'!$G$4:$H$69,2,FALSE),0)</f>
        <v>0</v>
      </c>
      <c r="AW109" s="6">
        <v>11</v>
      </c>
      <c r="AX109" s="59">
        <f>IFERROR(VLOOKUP(AW109,'Начисление очков NEW'!$AF$4:$AG$69,2,FALSE),0)</f>
        <v>8</v>
      </c>
      <c r="AY109" s="57"/>
      <c r="AZ109" s="58">
        <f>IFERROR(VLOOKUP(AY109,'Начисление очков NEW'!$V$4:$W$69,2,FALSE),0)</f>
        <v>0</v>
      </c>
      <c r="BA109" s="57"/>
      <c r="BB109" s="58">
        <f>IFERROR(VLOOKUP(BA109,'Начисление очков NEW'!$B$4:$C$69,2,FALSE),0)</f>
        <v>0</v>
      </c>
      <c r="BC109" s="57" t="s">
        <v>119</v>
      </c>
      <c r="BD109" s="58">
        <f>IFERROR(VLOOKUP(BC109,'Начисление очков NEW'!$V$4:$W$69,2,FALSE),0)</f>
        <v>0</v>
      </c>
      <c r="BE109" s="6" t="s">
        <v>119</v>
      </c>
      <c r="BF109" s="59">
        <f>IFERROR(VLOOKUP(BE109,'Начисление очков NEW'!$G$4:$H$69,2,FALSE),0)</f>
        <v>0</v>
      </c>
      <c r="BG109" s="6"/>
      <c r="BH109" s="59">
        <f>IFERROR(VLOOKUP(BG109,'Начисление очков NEW'!$V$4:$W$69,2,FALSE),0)</f>
        <v>0</v>
      </c>
      <c r="BI109" s="57"/>
      <c r="BJ109" s="58">
        <f>IFERROR(VLOOKUP(BI109,'Начисление очков NEW'!$V$4:$W$69,2,FALSE),0)</f>
        <v>0</v>
      </c>
      <c r="BK109" s="45">
        <v>100</v>
      </c>
      <c r="BL109" s="45" t="s">
        <v>221</v>
      </c>
      <c r="BM109" s="45">
        <v>3</v>
      </c>
      <c r="BN109" s="74">
        <v>0</v>
      </c>
      <c r="BO109" s="76">
        <v>29</v>
      </c>
      <c r="BP109" s="76">
        <v>0</v>
      </c>
      <c r="BQ109" s="96">
        <v>2</v>
      </c>
      <c r="BR109" s="97">
        <v>14.5</v>
      </c>
      <c r="BS109" s="76">
        <v>29</v>
      </c>
      <c r="BT109" s="50"/>
      <c r="BU109" s="50">
        <f>VLOOKUP(BT109,'Начисление очков NEW'!$V$4:$W$68,2,FALSE)</f>
        <v>0</v>
      </c>
    </row>
    <row r="110" spans="2:73" ht="15" customHeight="1" x14ac:dyDescent="0.3">
      <c r="B110" s="89" t="s">
        <v>209</v>
      </c>
      <c r="C110" s="90">
        <f>C109+1</f>
        <v>102</v>
      </c>
      <c r="D110" s="83">
        <f>IF(BK110=0," ",IF(BK110-C110=0," ",BK110-C110))</f>
        <v>-1</v>
      </c>
      <c r="E110" s="103">
        <v>3</v>
      </c>
      <c r="F110" s="107">
        <f>E110-BM110</f>
        <v>-0.5</v>
      </c>
      <c r="G110" s="91">
        <f>N110+P110+R110+T110+V110+X110+Z110+AB110+AD110+AF110+AH110+AJ110+AL110+AN110+AP110+AR110+AT110+AV110+AX110+AZ110+BB110+BD110+BF110+BH110+BJ110</f>
        <v>27</v>
      </c>
      <c r="H110" s="84">
        <f>G110-BO110</f>
        <v>0</v>
      </c>
      <c r="I110" s="92">
        <f>ROUNDUP(COUNTIF(M110:BJ110,"&gt; 0")/2,0)</f>
        <v>3</v>
      </c>
      <c r="J110" s="93">
        <f>IF(G110=0, "", G110/I110)</f>
        <v>9</v>
      </c>
      <c r="K110" s="100">
        <f>SUMPRODUCT(LARGE((N110,P110,R110,T110,V110,X110,Z110,AB110,AD110,AF110,AH110,AJ110,AL110,AN110,AP110,AR110,AT110,AV110,AX110,AZ110,BB110,BD110,BF110,BH110,BJ110),{1,2,3,4,5,6,7,8}))</f>
        <v>27</v>
      </c>
      <c r="L110" s="101">
        <f>K110-BS110</f>
        <v>0</v>
      </c>
      <c r="M110" s="57" t="s">
        <v>119</v>
      </c>
      <c r="N110" s="58">
        <f>IFERROR(VLOOKUP(M110,'Начисление очков NEW'!$V$4:$W$69,2,FALSE),0)</f>
        <v>0</v>
      </c>
      <c r="O110" s="48" t="s">
        <v>119</v>
      </c>
      <c r="P110" s="48">
        <f>IFERROR(VLOOKUP(O110,'Начисление очков NEW'!$G$4:$H$69,2,FALSE),0)</f>
        <v>0</v>
      </c>
      <c r="Q110" s="57">
        <v>8</v>
      </c>
      <c r="R110" s="58">
        <f>IFERROR(VLOOKUP(Q110,'Начисление очков NEW'!$AF$4:$AG$69,2,FALSE),0)</f>
        <v>10</v>
      </c>
      <c r="S110" s="6">
        <v>25</v>
      </c>
      <c r="T110" s="59">
        <f>IFERROR(VLOOKUP(S110,'Начисление очков NEW'!$L$4:$M$69,2,FALSE),0)</f>
        <v>10</v>
      </c>
      <c r="U110" s="57">
        <v>16</v>
      </c>
      <c r="V110" s="58">
        <f>IFERROR(VLOOKUP(U110,'Начисление очков NEW'!$AF$4:$AG$69,2,FALSE),0)</f>
        <v>7</v>
      </c>
      <c r="W110" s="6" t="s">
        <v>119</v>
      </c>
      <c r="X110" s="59">
        <f>IFERROR(VLOOKUP(W110,'Начисление очков NEW'!$B$4:$C$69,2,FALSE),0)</f>
        <v>0</v>
      </c>
      <c r="Y110" s="6" t="s">
        <v>119</v>
      </c>
      <c r="Z110" s="59">
        <f>IFERROR(VLOOKUP(Y110,'Начисление очков NEW'!$V$4:$W$69,2,FALSE),0)</f>
        <v>0</v>
      </c>
      <c r="AA110" s="57" t="s">
        <v>119</v>
      </c>
      <c r="AB110" s="58">
        <f>IFERROR(VLOOKUP(AA110,'Начисление очков NEW'!$G$4:$H$69,2,FALSE),0)</f>
        <v>0</v>
      </c>
      <c r="AC110" s="6" t="s">
        <v>119</v>
      </c>
      <c r="AD110" s="59">
        <f>IFERROR(VLOOKUP(AC110,'Начисление очков NEW'!$V$4:$W$69,2,FALSE),0)</f>
        <v>0</v>
      </c>
      <c r="AE110" s="57" t="s">
        <v>119</v>
      </c>
      <c r="AF110" s="58">
        <f>IFERROR(VLOOKUP(AE110,'Начисление очков NEW'!$B$4:$C$69,2,FALSE),0)</f>
        <v>0</v>
      </c>
      <c r="AG110" s="57" t="s">
        <v>119</v>
      </c>
      <c r="AH110" s="58">
        <f>IFERROR(VLOOKUP(AG110,'Начисление очков NEW'!$V$4:$W$69,2,FALSE),0)</f>
        <v>0</v>
      </c>
      <c r="AI110" s="57" t="s">
        <v>119</v>
      </c>
      <c r="AJ110" s="58">
        <f>IFERROR(VLOOKUP(AI110,'Начисление очков NEW'!$AF$4:$AG$69,2,FALSE),0)</f>
        <v>0</v>
      </c>
      <c r="AK110" s="6" t="s">
        <v>119</v>
      </c>
      <c r="AL110" s="59">
        <f>IFERROR(VLOOKUP(AK110,'Начисление очков NEW'!$V$4:$W$69,2,FALSE),0)</f>
        <v>0</v>
      </c>
      <c r="AM110" s="57" t="s">
        <v>119</v>
      </c>
      <c r="AN110" s="58">
        <f>IFERROR(VLOOKUP(AM110,'Начисление очков NEW'!$B$4:$C$69,2,FALSE),0)</f>
        <v>0</v>
      </c>
      <c r="AO110" s="6" t="s">
        <v>119</v>
      </c>
      <c r="AP110" s="59">
        <f>IFERROR(VLOOKUP(AO110,'Начисление очков NEW'!$V$4:$W$69,2,FALSE),0)</f>
        <v>0</v>
      </c>
      <c r="AQ110" s="57" t="s">
        <v>119</v>
      </c>
      <c r="AR110" s="58">
        <f>IFERROR(VLOOKUP(AQ110,'Начисление очков NEW'!$G$4:$H$69,2,FALSE),0)</f>
        <v>0</v>
      </c>
      <c r="AS110" s="57" t="s">
        <v>119</v>
      </c>
      <c r="AT110" s="58">
        <f>IFERROR(VLOOKUP(AS110,'Начисление очков NEW'!$AF$4:$AG$69,2,FALSE),0)</f>
        <v>0</v>
      </c>
      <c r="AU110" s="6" t="s">
        <v>119</v>
      </c>
      <c r="AV110" s="59">
        <f>IFERROR(VLOOKUP(AU110,'Начисление очков NEW'!$G$4:$H$69,2,FALSE),0)</f>
        <v>0</v>
      </c>
      <c r="AW110" s="6" t="s">
        <v>119</v>
      </c>
      <c r="AX110" s="59">
        <f>IFERROR(VLOOKUP(AW110,'Начисление очков NEW'!$AF$4:$AG$69,2,FALSE),0)</f>
        <v>0</v>
      </c>
      <c r="AY110" s="57"/>
      <c r="AZ110" s="58">
        <f>IFERROR(VLOOKUP(AY110,'Начисление очков NEW'!$V$4:$W$69,2,FALSE),0)</f>
        <v>0</v>
      </c>
      <c r="BA110" s="57"/>
      <c r="BB110" s="58">
        <f>IFERROR(VLOOKUP(BA110,'Начисление очков NEW'!$B$4:$C$69,2,FALSE),0)</f>
        <v>0</v>
      </c>
      <c r="BC110" s="57" t="s">
        <v>119</v>
      </c>
      <c r="BD110" s="58">
        <f>IFERROR(VLOOKUP(BC110,'Начисление очков NEW'!$V$4:$W$69,2,FALSE),0)</f>
        <v>0</v>
      </c>
      <c r="BE110" s="6" t="s">
        <v>119</v>
      </c>
      <c r="BF110" s="59">
        <f>IFERROR(VLOOKUP(BE110,'Начисление очков NEW'!$G$4:$H$69,2,FALSE),0)</f>
        <v>0</v>
      </c>
      <c r="BG110" s="6"/>
      <c r="BH110" s="59">
        <f>IFERROR(VLOOKUP(BG110,'Начисление очков NEW'!$V$4:$W$69,2,FALSE),0)</f>
        <v>0</v>
      </c>
      <c r="BI110" s="57"/>
      <c r="BJ110" s="58">
        <f>IFERROR(VLOOKUP(BI110,'Начисление очков NEW'!$V$4:$W$69,2,FALSE),0)</f>
        <v>0</v>
      </c>
      <c r="BK110" s="45">
        <v>101</v>
      </c>
      <c r="BL110" s="45">
        <v>1</v>
      </c>
      <c r="BM110" s="45">
        <v>3.5</v>
      </c>
      <c r="BN110" s="45">
        <v>0</v>
      </c>
      <c r="BO110" s="109">
        <v>27</v>
      </c>
      <c r="BP110" s="109">
        <v>0</v>
      </c>
      <c r="BQ110" s="96">
        <v>3</v>
      </c>
      <c r="BR110" s="97">
        <v>9</v>
      </c>
      <c r="BS110" s="109">
        <v>27</v>
      </c>
      <c r="BT110" s="50"/>
      <c r="BU110" s="50">
        <f>VLOOKUP(BT110,'Начисление очков NEW'!$V$4:$W$68,2,FALSE)</f>
        <v>0</v>
      </c>
    </row>
    <row r="111" spans="2:73" ht="15" customHeight="1" x14ac:dyDescent="0.3">
      <c r="B111" s="89" t="s">
        <v>22</v>
      </c>
      <c r="C111" s="90">
        <f>C110+1</f>
        <v>103</v>
      </c>
      <c r="D111" s="83">
        <f>IF(BK111=0," ",IF(BK111-C111=0," ",BK111-C111))</f>
        <v>-1</v>
      </c>
      <c r="E111" s="103">
        <v>3.5</v>
      </c>
      <c r="F111" s="107">
        <f>E111-BM111</f>
        <v>0</v>
      </c>
      <c r="G111" s="91">
        <f>N111+P111+R111+T111+V111+X111+Z111+AB111+AD111+AF111+AH111+AJ111+AL111+AN111+AP111+AR111+AT111+AV111+AX111+AZ111+BB111+BD111+BF111+BH111+BJ111</f>
        <v>25</v>
      </c>
      <c r="H111" s="84">
        <f>G111-BO111</f>
        <v>0</v>
      </c>
      <c r="I111" s="92">
        <f>ROUNDUP(COUNTIF(M111:BJ111,"&gt; 0")/2,0)</f>
        <v>1</v>
      </c>
      <c r="J111" s="93">
        <f>IF(G111=0, "", G111/I111)</f>
        <v>25</v>
      </c>
      <c r="K111" s="100">
        <f>SUMPRODUCT(LARGE((N111,P111,R111,T111,V111,X111,Z111,AB111,AD111,AF111,AH111,AJ111,AL111,AN111,AP111,AR111,AT111,AV111,AX111,AZ111,BB111,BD111,BF111,BH111,BJ111),{1,2,3,4,5,6,7,8}))</f>
        <v>25</v>
      </c>
      <c r="L111" s="101">
        <f>K111-BS111</f>
        <v>0</v>
      </c>
      <c r="M111" s="57" t="s">
        <v>119</v>
      </c>
      <c r="N111" s="58">
        <f>IFERROR(VLOOKUP(M111,'Начисление очков NEW'!$V$4:$W$69,2,FALSE),0)</f>
        <v>0</v>
      </c>
      <c r="O111" s="48" t="s">
        <v>119</v>
      </c>
      <c r="P111" s="48">
        <f>IFERROR(VLOOKUP(O111,'Начисление очков NEW'!$G$4:$H$69,2,FALSE),0)</f>
        <v>0</v>
      </c>
      <c r="Q111" s="57" t="s">
        <v>119</v>
      </c>
      <c r="R111" s="58">
        <f>IFERROR(VLOOKUP(Q111,'Начисление очков NEW'!$AF$4:$AG$69,2,FALSE),0)</f>
        <v>0</v>
      </c>
      <c r="S111" s="6" t="s">
        <v>119</v>
      </c>
      <c r="T111" s="59">
        <f>IFERROR(VLOOKUP(S111,'Начисление очков NEW'!$L$4:$M$69,2,FALSE),0)</f>
        <v>0</v>
      </c>
      <c r="U111" s="57" t="s">
        <v>119</v>
      </c>
      <c r="V111" s="58">
        <f>IFERROR(VLOOKUP(U111,'Начисление очков NEW'!$AF$4:$AG$69,2,FALSE),0)</f>
        <v>0</v>
      </c>
      <c r="W111" s="6" t="s">
        <v>119</v>
      </c>
      <c r="X111" s="59">
        <f>IFERROR(VLOOKUP(W111,'Начисление очков NEW'!$B$4:$C$69,2,FALSE),0)</f>
        <v>0</v>
      </c>
      <c r="Y111" s="6" t="s">
        <v>119</v>
      </c>
      <c r="Z111" s="59">
        <f>IFERROR(VLOOKUP(Y111,'Начисление очков NEW'!$V$4:$W$69,2,FALSE),0)</f>
        <v>0</v>
      </c>
      <c r="AA111" s="57" t="s">
        <v>119</v>
      </c>
      <c r="AB111" s="58">
        <f>IFERROR(VLOOKUP(AA111,'Начисление очков NEW'!$G$4:$H$69,2,FALSE),0)</f>
        <v>0</v>
      </c>
      <c r="AC111" s="6" t="s">
        <v>119</v>
      </c>
      <c r="AD111" s="59">
        <f>IFERROR(VLOOKUP(AC111,'Начисление очков NEW'!$V$4:$W$69,2,FALSE),0)</f>
        <v>0</v>
      </c>
      <c r="AE111" s="57" t="s">
        <v>119</v>
      </c>
      <c r="AF111" s="58">
        <f>IFERROR(VLOOKUP(AE111,'Начисление очков NEW'!$B$4:$C$69,2,FALSE),0)</f>
        <v>0</v>
      </c>
      <c r="AG111" s="57" t="s">
        <v>119</v>
      </c>
      <c r="AH111" s="58">
        <f>IFERROR(VLOOKUP(AG111,'Начисление очков NEW'!$V$4:$W$69,2,FALSE),0)</f>
        <v>0</v>
      </c>
      <c r="AI111" s="57" t="s">
        <v>119</v>
      </c>
      <c r="AJ111" s="58">
        <f>IFERROR(VLOOKUP(AI111,'Начисление очков NEW'!$AF$4:$AG$69,2,FALSE),0)</f>
        <v>0</v>
      </c>
      <c r="AK111" s="6" t="s">
        <v>119</v>
      </c>
      <c r="AL111" s="59">
        <f>IFERROR(VLOOKUP(AK111,'Начисление очков NEW'!$V$4:$W$69,2,FALSE),0)</f>
        <v>0</v>
      </c>
      <c r="AM111" s="57" t="s">
        <v>119</v>
      </c>
      <c r="AN111" s="58">
        <f>IFERROR(VLOOKUP(AM111,'Начисление очков NEW'!$B$4:$C$69,2,FALSE),0)</f>
        <v>0</v>
      </c>
      <c r="AO111" s="6">
        <v>9</v>
      </c>
      <c r="AP111" s="59">
        <f>IFERROR(VLOOKUP(AO111,'Начисление очков NEW'!$V$4:$W$69,2,FALSE),0)</f>
        <v>25</v>
      </c>
      <c r="AQ111" s="57" t="s">
        <v>119</v>
      </c>
      <c r="AR111" s="58">
        <f>IFERROR(VLOOKUP(AQ111,'Начисление очков NEW'!$G$4:$H$69,2,FALSE),0)</f>
        <v>0</v>
      </c>
      <c r="AS111" s="57" t="s">
        <v>119</v>
      </c>
      <c r="AT111" s="58">
        <f>IFERROR(VLOOKUP(AS111,'Начисление очков NEW'!$AF$4:$AG$69,2,FALSE),0)</f>
        <v>0</v>
      </c>
      <c r="AU111" s="6" t="s">
        <v>119</v>
      </c>
      <c r="AV111" s="59">
        <f>IFERROR(VLOOKUP(AU111,'Начисление очков NEW'!$G$4:$H$69,2,FALSE),0)</f>
        <v>0</v>
      </c>
      <c r="AW111" s="6" t="s">
        <v>119</v>
      </c>
      <c r="AX111" s="59">
        <f>IFERROR(VLOOKUP(AW111,'Начисление очков NEW'!$AF$4:$AG$69,2,FALSE),0)</f>
        <v>0</v>
      </c>
      <c r="AY111" s="57" t="s">
        <v>119</v>
      </c>
      <c r="AZ111" s="58">
        <f>IFERROR(VLOOKUP(AY111,'Начисление очков NEW'!$V$4:$W$69,2,FALSE),0)</f>
        <v>0</v>
      </c>
      <c r="BA111" s="57" t="s">
        <v>119</v>
      </c>
      <c r="BB111" s="58">
        <f>IFERROR(VLOOKUP(BA111,'Начисление очков NEW'!$B$4:$C$69,2,FALSE),0)</f>
        <v>0</v>
      </c>
      <c r="BC111" s="57" t="s">
        <v>119</v>
      </c>
      <c r="BD111" s="58">
        <f>IFERROR(VLOOKUP(BC111,'Начисление очков NEW'!$V$4:$W$69,2,FALSE),0)</f>
        <v>0</v>
      </c>
      <c r="BE111" s="6" t="s">
        <v>119</v>
      </c>
      <c r="BF111" s="59">
        <f>IFERROR(VLOOKUP(BE111,'Начисление очков NEW'!$G$4:$H$69,2,FALSE),0)</f>
        <v>0</v>
      </c>
      <c r="BG111" s="6" t="s">
        <v>119</v>
      </c>
      <c r="BH111" s="59">
        <f>IFERROR(VLOOKUP(BG111,'Начисление очков NEW'!$V$4:$W$69,2,FALSE),0)</f>
        <v>0</v>
      </c>
      <c r="BI111" s="57" t="s">
        <v>119</v>
      </c>
      <c r="BJ111" s="58">
        <f>IFERROR(VLOOKUP(BI111,'Начисление очков NEW'!$V$4:$W$69,2,FALSE),0)</f>
        <v>0</v>
      </c>
      <c r="BK111" s="45">
        <v>102</v>
      </c>
      <c r="BL111" s="45">
        <v>1</v>
      </c>
      <c r="BM111" s="45">
        <v>3.5</v>
      </c>
      <c r="BN111" s="74">
        <v>0</v>
      </c>
      <c r="BO111" s="76">
        <v>25</v>
      </c>
      <c r="BP111" s="76">
        <v>0</v>
      </c>
      <c r="BQ111" s="96">
        <v>1</v>
      </c>
      <c r="BR111" s="97">
        <v>25</v>
      </c>
      <c r="BS111" s="76">
        <v>25</v>
      </c>
      <c r="BT111" s="50"/>
      <c r="BU111" s="50">
        <f>VLOOKUP(BT111,'Начисление очков NEW'!$V$4:$W$68,2,FALSE)</f>
        <v>0</v>
      </c>
    </row>
    <row r="112" spans="2:73" ht="15" customHeight="1" x14ac:dyDescent="0.3">
      <c r="B112" s="89" t="s">
        <v>139</v>
      </c>
      <c r="C112" s="90">
        <f>C111+1</f>
        <v>104</v>
      </c>
      <c r="D112" s="83">
        <f>IF(BK112=0," ",IF(BK112-C112=0," ",BK112-C112))</f>
        <v>-1</v>
      </c>
      <c r="E112" s="103">
        <v>3</v>
      </c>
      <c r="F112" s="107">
        <f>E112-BM112</f>
        <v>0</v>
      </c>
      <c r="G112" s="91">
        <f>N112+P112+R112+T112+V112+X112+Z112+AB112+AD112+AF112+AH112+AJ112+AL112+AN112+AP112+AR112+AT112+AV112+AX112+AZ112+BB112+BD112+BF112+BH112+BJ112</f>
        <v>25</v>
      </c>
      <c r="H112" s="84">
        <f>G112-BO112</f>
        <v>0</v>
      </c>
      <c r="I112" s="92">
        <f>ROUNDUP(COUNTIF(M112:BJ112,"&gt; 0")/2,0)</f>
        <v>1</v>
      </c>
      <c r="J112" s="93">
        <f>IF(G112=0, "", G112/I112)</f>
        <v>25</v>
      </c>
      <c r="K112" s="100">
        <f>SUMPRODUCT(LARGE((N112,P112,R112,T112,V112,X112,Z112,AB112,AD112,AF112,AH112,AJ112,AL112,AN112,AP112,AR112,AT112,AV112,AX112,AZ112,BB112,BD112,BF112,BH112,BJ112),{1,2,3,4,5,6,7,8}))</f>
        <v>25</v>
      </c>
      <c r="L112" s="101">
        <f>K112-BS112</f>
        <v>0</v>
      </c>
      <c r="M112" s="57" t="s">
        <v>119</v>
      </c>
      <c r="N112" s="58">
        <f>IFERROR(VLOOKUP(M112,'Начисление очков NEW'!$V$4:$W$69,2,FALSE),0)</f>
        <v>0</v>
      </c>
      <c r="O112" s="48" t="s">
        <v>119</v>
      </c>
      <c r="P112" s="48">
        <f>IFERROR(VLOOKUP(O112,'Начисление очков NEW'!$G$4:$H$69,2,FALSE),0)</f>
        <v>0</v>
      </c>
      <c r="Q112" s="57" t="s">
        <v>119</v>
      </c>
      <c r="R112" s="58">
        <f>IFERROR(VLOOKUP(Q112,'Начисление очков NEW'!$AF$4:$AG$69,2,FALSE),0)</f>
        <v>0</v>
      </c>
      <c r="S112" s="6" t="s">
        <v>119</v>
      </c>
      <c r="T112" s="59">
        <f>IFERROR(VLOOKUP(S112,'Начисление очков NEW'!$L$4:$M$69,2,FALSE),0)</f>
        <v>0</v>
      </c>
      <c r="U112" s="57" t="s">
        <v>119</v>
      </c>
      <c r="V112" s="58">
        <f>IFERROR(VLOOKUP(U112,'Начисление очков NEW'!$AF$4:$AG$69,2,FALSE),0)</f>
        <v>0</v>
      </c>
      <c r="W112" s="6" t="s">
        <v>119</v>
      </c>
      <c r="X112" s="59">
        <f>IFERROR(VLOOKUP(W112,'Начисление очков NEW'!$B$4:$C$69,2,FALSE),0)</f>
        <v>0</v>
      </c>
      <c r="Y112" s="6" t="s">
        <v>119</v>
      </c>
      <c r="Z112" s="59">
        <f>IFERROR(VLOOKUP(Y112,'Начисление очков NEW'!$V$4:$W$69,2,FALSE),0)</f>
        <v>0</v>
      </c>
      <c r="AA112" s="57" t="s">
        <v>119</v>
      </c>
      <c r="AB112" s="58">
        <f>IFERROR(VLOOKUP(AA112,'Начисление очков NEW'!$G$4:$H$69,2,FALSE),0)</f>
        <v>0</v>
      </c>
      <c r="AC112" s="6" t="s">
        <v>119</v>
      </c>
      <c r="AD112" s="59">
        <f>IFERROR(VLOOKUP(AC112,'Начисление очков NEW'!$V$4:$W$69,2,FALSE),0)</f>
        <v>0</v>
      </c>
      <c r="AE112" s="57" t="s">
        <v>119</v>
      </c>
      <c r="AF112" s="58">
        <f>IFERROR(VLOOKUP(AE112,'Начисление очков NEW'!$B$4:$C$69,2,FALSE),0)</f>
        <v>0</v>
      </c>
      <c r="AG112" s="57" t="s">
        <v>119</v>
      </c>
      <c r="AH112" s="58">
        <f>IFERROR(VLOOKUP(AG112,'Начисление очков NEW'!$V$4:$W$69,2,FALSE),0)</f>
        <v>0</v>
      </c>
      <c r="AI112" s="57" t="s">
        <v>119</v>
      </c>
      <c r="AJ112" s="58">
        <f>IFERROR(VLOOKUP(AI112,'Начисление очков NEW'!$AF$4:$AG$69,2,FALSE),0)</f>
        <v>0</v>
      </c>
      <c r="AK112" s="6" t="s">
        <v>119</v>
      </c>
      <c r="AL112" s="59">
        <f>IFERROR(VLOOKUP(AK112,'Начисление очков NEW'!$V$4:$W$69,2,FALSE),0)</f>
        <v>0</v>
      </c>
      <c r="AM112" s="57" t="s">
        <v>119</v>
      </c>
      <c r="AN112" s="58">
        <f>IFERROR(VLOOKUP(AM112,'Начисление очков NEW'!$B$4:$C$69,2,FALSE),0)</f>
        <v>0</v>
      </c>
      <c r="AO112" s="6" t="s">
        <v>119</v>
      </c>
      <c r="AP112" s="59">
        <f>IFERROR(VLOOKUP(AO112,'Начисление очков NEW'!$V$4:$W$69,2,FALSE),0)</f>
        <v>0</v>
      </c>
      <c r="AQ112" s="57" t="s">
        <v>119</v>
      </c>
      <c r="AR112" s="58">
        <f>IFERROR(VLOOKUP(AQ112,'Начисление очков NEW'!$G$4:$H$69,2,FALSE),0)</f>
        <v>0</v>
      </c>
      <c r="AS112" s="57" t="s">
        <v>119</v>
      </c>
      <c r="AT112" s="58">
        <f>IFERROR(VLOOKUP(AS112,'Начисление очков NEW'!$AF$4:$AG$69,2,FALSE),0)</f>
        <v>0</v>
      </c>
      <c r="AU112" s="6" t="s">
        <v>119</v>
      </c>
      <c r="AV112" s="59">
        <f>IFERROR(VLOOKUP(AU112,'Начисление очков NEW'!$G$4:$H$69,2,FALSE),0)</f>
        <v>0</v>
      </c>
      <c r="AW112" s="6" t="s">
        <v>119</v>
      </c>
      <c r="AX112" s="59">
        <f>IFERROR(VLOOKUP(AW112,'Начисление очков NEW'!$AF$4:$AG$69,2,FALSE),0)</f>
        <v>0</v>
      </c>
      <c r="AY112" s="57">
        <v>9</v>
      </c>
      <c r="AZ112" s="58">
        <f>IFERROR(VLOOKUP(AY112,'Начисление очков NEW'!$V$4:$W$69,2,FALSE),0)</f>
        <v>25</v>
      </c>
      <c r="BA112" s="57"/>
      <c r="BB112" s="58">
        <f>IFERROR(VLOOKUP(BA112,'Начисление очков NEW'!$B$4:$C$69,2,FALSE),0)</f>
        <v>0</v>
      </c>
      <c r="BC112" s="57" t="s">
        <v>119</v>
      </c>
      <c r="BD112" s="58">
        <f>IFERROR(VLOOKUP(BC112,'Начисление очков NEW'!$V$4:$W$69,2,FALSE),0)</f>
        <v>0</v>
      </c>
      <c r="BE112" s="6" t="s">
        <v>119</v>
      </c>
      <c r="BF112" s="59">
        <f>IFERROR(VLOOKUP(BE112,'Начисление очков NEW'!$G$4:$H$69,2,FALSE),0)</f>
        <v>0</v>
      </c>
      <c r="BG112" s="6"/>
      <c r="BH112" s="59">
        <f>IFERROR(VLOOKUP(BG112,'Начисление очков NEW'!$V$4:$W$69,2,FALSE),0)</f>
        <v>0</v>
      </c>
      <c r="BI112" s="57"/>
      <c r="BJ112" s="58">
        <f>IFERROR(VLOOKUP(BI112,'Начисление очков NEW'!$V$4:$W$69,2,FALSE),0)</f>
        <v>0</v>
      </c>
      <c r="BK112" s="45">
        <v>103</v>
      </c>
      <c r="BL112" s="45">
        <v>1</v>
      </c>
      <c r="BM112" s="45">
        <v>3</v>
      </c>
      <c r="BN112" s="74">
        <v>0</v>
      </c>
      <c r="BO112" s="76">
        <v>25</v>
      </c>
      <c r="BP112" s="76">
        <v>0</v>
      </c>
      <c r="BQ112" s="96">
        <v>1</v>
      </c>
      <c r="BR112" s="97">
        <v>25</v>
      </c>
      <c r="BS112" s="76">
        <v>25</v>
      </c>
      <c r="BT112" s="50"/>
      <c r="BU112" s="50">
        <f>VLOOKUP(BT112,'Начисление очков NEW'!$V$4:$W$68,2,FALSE)</f>
        <v>0</v>
      </c>
    </row>
    <row r="113" spans="2:73" ht="15" customHeight="1" x14ac:dyDescent="0.3">
      <c r="B113" s="89" t="s">
        <v>126</v>
      </c>
      <c r="C113" s="90">
        <f>C112+1</f>
        <v>105</v>
      </c>
      <c r="D113" s="83">
        <f>IF(BK113=0," ",IF(BK113-C113=0," ",BK113-C113))</f>
        <v>-1</v>
      </c>
      <c r="E113" s="103">
        <v>3</v>
      </c>
      <c r="F113" s="107">
        <f>E113-BM113</f>
        <v>0</v>
      </c>
      <c r="G113" s="91">
        <f>N113+P113+R113+T113+V113+X113+Z113+AB113+AD113+AF113+AH113+AJ113+AL113+AN113+AP113+AR113+AT113+AV113+AX113+AZ113+BB113+BD113+BF113+BH113+BJ113</f>
        <v>24</v>
      </c>
      <c r="H113" s="84">
        <f>G113-BO113</f>
        <v>0</v>
      </c>
      <c r="I113" s="92">
        <f>ROUNDUP(COUNTIF(M113:BJ113,"&gt; 0")/2,0)</f>
        <v>3</v>
      </c>
      <c r="J113" s="93">
        <f>IF(G113=0, "", G113/I113)</f>
        <v>8</v>
      </c>
      <c r="K113" s="100">
        <f>SUMPRODUCT(LARGE((N113,P113,R113,T113,V113,X113,Z113,AB113,AD113,AF113,AH113,AJ113,AL113,AN113,AP113,AR113,AT113,AV113,AX113,AZ113,BB113,BD113,BF113,BH113,BJ113),{1,2,3,4,5,6,7,8}))</f>
        <v>24</v>
      </c>
      <c r="L113" s="101">
        <f>K113-BS113</f>
        <v>0</v>
      </c>
      <c r="M113" s="57" t="s">
        <v>119</v>
      </c>
      <c r="N113" s="58">
        <f>IFERROR(VLOOKUP(M113,'Начисление очков NEW'!$V$4:$W$69,2,FALSE),0)</f>
        <v>0</v>
      </c>
      <c r="O113" s="48" t="s">
        <v>119</v>
      </c>
      <c r="P113" s="48">
        <f>IFERROR(VLOOKUP(O113,'Начисление очков NEW'!$G$4:$H$69,2,FALSE),0)</f>
        <v>0</v>
      </c>
      <c r="Q113" s="57">
        <v>18</v>
      </c>
      <c r="R113" s="58">
        <f>IFERROR(VLOOKUP(Q113,'Начисление очков NEW'!$AF$4:$AG$69,2,FALSE),0)</f>
        <v>5</v>
      </c>
      <c r="S113" s="6" t="s">
        <v>119</v>
      </c>
      <c r="T113" s="59">
        <f>IFERROR(VLOOKUP(S113,'Начисление очков NEW'!$L$4:$M$69,2,FALSE),0)</f>
        <v>0</v>
      </c>
      <c r="U113" s="57" t="s">
        <v>119</v>
      </c>
      <c r="V113" s="58">
        <f>IFERROR(VLOOKUP(U113,'Начисление очков NEW'!$AF$4:$AG$69,2,FALSE),0)</f>
        <v>0</v>
      </c>
      <c r="W113" s="6" t="s">
        <v>119</v>
      </c>
      <c r="X113" s="59">
        <f>IFERROR(VLOOKUP(W113,'Начисление очков NEW'!$B$4:$C$69,2,FALSE),0)</f>
        <v>0</v>
      </c>
      <c r="Y113" s="6" t="s">
        <v>119</v>
      </c>
      <c r="Z113" s="59">
        <f>IFERROR(VLOOKUP(Y113,'Начисление очков NEW'!$V$4:$W$69,2,FALSE),0)</f>
        <v>0</v>
      </c>
      <c r="AA113" s="57" t="s">
        <v>119</v>
      </c>
      <c r="AB113" s="58">
        <f>IFERROR(VLOOKUP(AA113,'Начисление очков NEW'!$G$4:$H$69,2,FALSE),0)</f>
        <v>0</v>
      </c>
      <c r="AC113" s="6" t="s">
        <v>119</v>
      </c>
      <c r="AD113" s="59">
        <f>IFERROR(VLOOKUP(AC113,'Начисление очков NEW'!$V$4:$W$69,2,FALSE),0)</f>
        <v>0</v>
      </c>
      <c r="AE113" s="57" t="s">
        <v>119</v>
      </c>
      <c r="AF113" s="58">
        <f>IFERROR(VLOOKUP(AE113,'Начисление очков NEW'!$B$4:$C$69,2,FALSE),0)</f>
        <v>0</v>
      </c>
      <c r="AG113" s="57" t="s">
        <v>119</v>
      </c>
      <c r="AH113" s="58">
        <f>IFERROR(VLOOKUP(AG113,'Начисление очков NEW'!$V$4:$W$69,2,FALSE),0)</f>
        <v>0</v>
      </c>
      <c r="AI113" s="57">
        <v>6</v>
      </c>
      <c r="AJ113" s="58">
        <f>IFERROR(VLOOKUP(AI113,'Начисление очков NEW'!$AF$4:$AG$69,2,FALSE),0)</f>
        <v>11</v>
      </c>
      <c r="AK113" s="6" t="s">
        <v>119</v>
      </c>
      <c r="AL113" s="59">
        <f>IFERROR(VLOOKUP(AK113,'Начисление очков NEW'!$V$4:$W$69,2,FALSE),0)</f>
        <v>0</v>
      </c>
      <c r="AM113" s="57" t="s">
        <v>119</v>
      </c>
      <c r="AN113" s="58">
        <f>IFERROR(VLOOKUP(AM113,'Начисление очков NEW'!$B$4:$C$69,2,FALSE),0)</f>
        <v>0</v>
      </c>
      <c r="AO113" s="6" t="s">
        <v>119</v>
      </c>
      <c r="AP113" s="59">
        <f>IFERROR(VLOOKUP(AO113,'Начисление очков NEW'!$V$4:$W$69,2,FALSE),0)</f>
        <v>0</v>
      </c>
      <c r="AQ113" s="57" t="s">
        <v>119</v>
      </c>
      <c r="AR113" s="58">
        <f>IFERROR(VLOOKUP(AQ113,'Начисление очков NEW'!$G$4:$H$69,2,FALSE),0)</f>
        <v>0</v>
      </c>
      <c r="AS113" s="57" t="s">
        <v>119</v>
      </c>
      <c r="AT113" s="58">
        <f>IFERROR(VLOOKUP(AS113,'Начисление очков NEW'!$AF$4:$AG$69,2,FALSE),0)</f>
        <v>0</v>
      </c>
      <c r="AU113" s="6" t="s">
        <v>119</v>
      </c>
      <c r="AV113" s="59">
        <f>IFERROR(VLOOKUP(AU113,'Начисление очков NEW'!$G$4:$H$69,2,FALSE),0)</f>
        <v>0</v>
      </c>
      <c r="AW113" s="6" t="s">
        <v>119</v>
      </c>
      <c r="AX113" s="59">
        <f>IFERROR(VLOOKUP(AW113,'Начисление очков NEW'!$AF$4:$AG$69,2,FALSE),0)</f>
        <v>0</v>
      </c>
      <c r="AY113" s="57" t="s">
        <v>119</v>
      </c>
      <c r="AZ113" s="58">
        <f>IFERROR(VLOOKUP(AY113,'Начисление очков NEW'!$V$4:$W$69,2,FALSE),0)</f>
        <v>0</v>
      </c>
      <c r="BA113" s="57" t="s">
        <v>119</v>
      </c>
      <c r="BB113" s="58">
        <f>IFERROR(VLOOKUP(BA113,'Начисление очков NEW'!$B$4:$C$69,2,FALSE),0)</f>
        <v>0</v>
      </c>
      <c r="BC113" s="57" t="s">
        <v>119</v>
      </c>
      <c r="BD113" s="58">
        <f>IFERROR(VLOOKUP(BC113,'Начисление очков NEW'!$V$4:$W$69,2,FALSE),0)</f>
        <v>0</v>
      </c>
      <c r="BE113" s="6" t="s">
        <v>119</v>
      </c>
      <c r="BF113" s="59">
        <f>IFERROR(VLOOKUP(BE113,'Начисление очков NEW'!$G$4:$H$69,2,FALSE),0)</f>
        <v>0</v>
      </c>
      <c r="BG113" s="6">
        <v>18</v>
      </c>
      <c r="BH113" s="59">
        <f>IFERROR(VLOOKUP(BG113,'Начисление очков NEW'!$V$4:$W$69,2,FALSE),0)</f>
        <v>8</v>
      </c>
      <c r="BI113" s="57" t="s">
        <v>119</v>
      </c>
      <c r="BJ113" s="58">
        <f>IFERROR(VLOOKUP(BI113,'Начисление очков NEW'!$V$4:$W$69,2,FALSE),0)</f>
        <v>0</v>
      </c>
      <c r="BK113" s="45">
        <v>104</v>
      </c>
      <c r="BL113" s="45">
        <v>1</v>
      </c>
      <c r="BM113" s="45">
        <v>3</v>
      </c>
      <c r="BN113" s="74">
        <v>0</v>
      </c>
      <c r="BO113" s="76">
        <v>24</v>
      </c>
      <c r="BP113" s="76">
        <v>0</v>
      </c>
      <c r="BQ113" s="96">
        <v>3</v>
      </c>
      <c r="BR113" s="97">
        <v>8</v>
      </c>
      <c r="BS113" s="76">
        <v>24</v>
      </c>
      <c r="BT113" s="50"/>
      <c r="BU113" s="50">
        <f>VLOOKUP(BT113,'Начисление очков NEW'!$V$4:$W$68,2,FALSE)</f>
        <v>0</v>
      </c>
    </row>
    <row r="114" spans="2:73" ht="15" customHeight="1" x14ac:dyDescent="0.3">
      <c r="B114" s="89" t="s">
        <v>201</v>
      </c>
      <c r="C114" s="90">
        <f>C113+1</f>
        <v>106</v>
      </c>
      <c r="D114" s="83">
        <f>IF(BK114=0," ",IF(BK114-C114=0," ",BK114-C114))</f>
        <v>-1</v>
      </c>
      <c r="E114" s="103">
        <v>3</v>
      </c>
      <c r="F114" s="107">
        <f>E114-BM114</f>
        <v>0</v>
      </c>
      <c r="G114" s="91">
        <f>N114+P114+R114+T114+V114+X114+Z114+AB114+AD114+AF114+AH114+AJ114+AL114+AN114+AP114+AR114+AT114+AV114+AX114+AZ114+BB114+BD114+BF114+BH114+BJ114</f>
        <v>23</v>
      </c>
      <c r="H114" s="84">
        <f>G114-BO114</f>
        <v>0</v>
      </c>
      <c r="I114" s="92">
        <f>ROUNDUP(COUNTIF(M114:BJ114,"&gt; 0")/2,0)</f>
        <v>1</v>
      </c>
      <c r="J114" s="93">
        <f>IF(G114=0, "", G114/I114)</f>
        <v>23</v>
      </c>
      <c r="K114" s="100">
        <f>SUMPRODUCT(LARGE((N114,P114,R114,T114,V114,X114,Z114,AB114,AD114,AF114,AH114,AJ114,AL114,AN114,AP114,AR114,AT114,AV114,AX114,AZ114,BB114,BD114,BF114,BH114,BJ114),{1,2,3,4,5,6,7,8}))</f>
        <v>23</v>
      </c>
      <c r="L114" s="101">
        <f>K114-BS114</f>
        <v>0</v>
      </c>
      <c r="M114" s="57" t="s">
        <v>119</v>
      </c>
      <c r="N114" s="58">
        <f>IFERROR(VLOOKUP(M114,'Начисление очков NEW'!$V$4:$W$69,2,FALSE),0)</f>
        <v>0</v>
      </c>
      <c r="O114" s="48" t="s">
        <v>119</v>
      </c>
      <c r="P114" s="48">
        <f>IFERROR(VLOOKUP(O114,'Начисление очков NEW'!$G$4:$H$69,2,FALSE),0)</f>
        <v>0</v>
      </c>
      <c r="Q114" s="57" t="s">
        <v>119</v>
      </c>
      <c r="R114" s="58">
        <f>IFERROR(VLOOKUP(Q114,'Начисление очков NEW'!$AF$4:$AG$69,2,FALSE),0)</f>
        <v>0</v>
      </c>
      <c r="S114" s="6" t="s">
        <v>119</v>
      </c>
      <c r="T114" s="59">
        <f>IFERROR(VLOOKUP(S114,'Начисление очков NEW'!$L$4:$M$69,2,FALSE),0)</f>
        <v>0</v>
      </c>
      <c r="U114" s="57" t="s">
        <v>119</v>
      </c>
      <c r="V114" s="58">
        <f>IFERROR(VLOOKUP(U114,'Начисление очков NEW'!$AF$4:$AG$69,2,FALSE),0)</f>
        <v>0</v>
      </c>
      <c r="W114" s="6" t="s">
        <v>119</v>
      </c>
      <c r="X114" s="59">
        <f>IFERROR(VLOOKUP(W114,'Начисление очков NEW'!$B$4:$C$69,2,FALSE),0)</f>
        <v>0</v>
      </c>
      <c r="Y114" s="6">
        <v>10</v>
      </c>
      <c r="Z114" s="59">
        <f>IFERROR(VLOOKUP(Y114,'Начисление очков NEW'!$V$4:$W$69,2,FALSE),0)</f>
        <v>23</v>
      </c>
      <c r="AA114" s="57" t="s">
        <v>119</v>
      </c>
      <c r="AB114" s="58">
        <f>IFERROR(VLOOKUP(AA114,'Начисление очков NEW'!$G$4:$H$69,2,FALSE),0)</f>
        <v>0</v>
      </c>
      <c r="AC114" s="6" t="s">
        <v>119</v>
      </c>
      <c r="AD114" s="59">
        <f>IFERROR(VLOOKUP(AC114,'Начисление очков NEW'!$V$4:$W$69,2,FALSE),0)</f>
        <v>0</v>
      </c>
      <c r="AE114" s="57" t="s">
        <v>119</v>
      </c>
      <c r="AF114" s="58">
        <f>IFERROR(VLOOKUP(AE114,'Начисление очков NEW'!$B$4:$C$69,2,FALSE),0)</f>
        <v>0</v>
      </c>
      <c r="AG114" s="57" t="s">
        <v>119</v>
      </c>
      <c r="AH114" s="58">
        <f>IFERROR(VLOOKUP(AG114,'Начисление очков NEW'!$V$4:$W$69,2,FALSE),0)</f>
        <v>0</v>
      </c>
      <c r="AI114" s="57" t="s">
        <v>119</v>
      </c>
      <c r="AJ114" s="58">
        <f>IFERROR(VLOOKUP(AI114,'Начисление очков NEW'!$AF$4:$AG$69,2,FALSE),0)</f>
        <v>0</v>
      </c>
      <c r="AK114" s="6" t="s">
        <v>119</v>
      </c>
      <c r="AL114" s="59">
        <f>IFERROR(VLOOKUP(AK114,'Начисление очков NEW'!$V$4:$W$69,2,FALSE),0)</f>
        <v>0</v>
      </c>
      <c r="AM114" s="57" t="s">
        <v>119</v>
      </c>
      <c r="AN114" s="58">
        <f>IFERROR(VLOOKUP(AM114,'Начисление очков NEW'!$B$4:$C$69,2,FALSE),0)</f>
        <v>0</v>
      </c>
      <c r="AO114" s="6" t="s">
        <v>119</v>
      </c>
      <c r="AP114" s="59">
        <f>IFERROR(VLOOKUP(AO114,'Начисление очков NEW'!$V$4:$W$69,2,FALSE),0)</f>
        <v>0</v>
      </c>
      <c r="AQ114" s="57" t="s">
        <v>119</v>
      </c>
      <c r="AR114" s="58">
        <f>IFERROR(VLOOKUP(AQ114,'Начисление очков NEW'!$G$4:$H$69,2,FALSE),0)</f>
        <v>0</v>
      </c>
      <c r="AS114" s="57" t="s">
        <v>119</v>
      </c>
      <c r="AT114" s="58">
        <f>IFERROR(VLOOKUP(AS114,'Начисление очков NEW'!$AF$4:$AG$69,2,FALSE),0)</f>
        <v>0</v>
      </c>
      <c r="AU114" s="6" t="s">
        <v>119</v>
      </c>
      <c r="AV114" s="59">
        <f>IFERROR(VLOOKUP(AU114,'Начисление очков NEW'!$G$4:$H$69,2,FALSE),0)</f>
        <v>0</v>
      </c>
      <c r="AW114" s="6" t="s">
        <v>119</v>
      </c>
      <c r="AX114" s="59">
        <f>IFERROR(VLOOKUP(AW114,'Начисление очков NEW'!$AF$4:$AG$69,2,FALSE),0)</f>
        <v>0</v>
      </c>
      <c r="AY114" s="57"/>
      <c r="AZ114" s="58">
        <f>IFERROR(VLOOKUP(AY114,'Начисление очков NEW'!$V$4:$W$69,2,FALSE),0)</f>
        <v>0</v>
      </c>
      <c r="BA114" s="57"/>
      <c r="BB114" s="58">
        <f>IFERROR(VLOOKUP(BA114,'Начисление очков NEW'!$B$4:$C$69,2,FALSE),0)</f>
        <v>0</v>
      </c>
      <c r="BC114" s="57" t="s">
        <v>119</v>
      </c>
      <c r="BD114" s="58">
        <f>IFERROR(VLOOKUP(BC114,'Начисление очков NEW'!$V$4:$W$69,2,FALSE),0)</f>
        <v>0</v>
      </c>
      <c r="BE114" s="6" t="s">
        <v>119</v>
      </c>
      <c r="BF114" s="59">
        <f>IFERROR(VLOOKUP(BE114,'Начисление очков NEW'!$G$4:$H$69,2,FALSE),0)</f>
        <v>0</v>
      </c>
      <c r="BG114" s="6"/>
      <c r="BH114" s="59">
        <f>IFERROR(VLOOKUP(BG114,'Начисление очков NEW'!$V$4:$W$69,2,FALSE),0)</f>
        <v>0</v>
      </c>
      <c r="BI114" s="57"/>
      <c r="BJ114" s="58">
        <f>IFERROR(VLOOKUP(BI114,'Начисление очков NEW'!$V$4:$W$69,2,FALSE),0)</f>
        <v>0</v>
      </c>
      <c r="BK114" s="45">
        <v>105</v>
      </c>
      <c r="BL114" s="45">
        <v>2</v>
      </c>
      <c r="BM114" s="45">
        <v>3</v>
      </c>
      <c r="BN114" s="45">
        <v>0</v>
      </c>
      <c r="BO114" s="77">
        <v>23</v>
      </c>
      <c r="BP114" s="77">
        <v>0</v>
      </c>
      <c r="BQ114" s="96">
        <v>1</v>
      </c>
      <c r="BR114" s="97">
        <v>23</v>
      </c>
      <c r="BS114" s="77">
        <v>23</v>
      </c>
      <c r="BT114" s="50"/>
      <c r="BU114" s="50">
        <f>VLOOKUP(BT114,'Начисление очков NEW'!$V$4:$W$68,2,FALSE)</f>
        <v>0</v>
      </c>
    </row>
    <row r="115" spans="2:73" ht="15" customHeight="1" x14ac:dyDescent="0.3">
      <c r="B115" s="89" t="s">
        <v>128</v>
      </c>
      <c r="C115" s="90">
        <f>C114+1</f>
        <v>107</v>
      </c>
      <c r="D115" s="83">
        <f>IF(BK115=0," ",IF(BK115-C115=0," ",BK115-C115))</f>
        <v>-1</v>
      </c>
      <c r="E115" s="103">
        <v>3</v>
      </c>
      <c r="F115" s="107">
        <f>E115-BM115</f>
        <v>0</v>
      </c>
      <c r="G115" s="91">
        <f>N115+P115+R115+T115+V115+X115+Z115+AB115+AD115+AF115+AH115+AJ115+AL115+AN115+AP115+AR115+AT115+AV115+AX115+AZ115+BB115+BD115+BF115+BH115+BJ115</f>
        <v>22</v>
      </c>
      <c r="H115" s="84">
        <f>G115-BO115</f>
        <v>0</v>
      </c>
      <c r="I115" s="92">
        <f>ROUNDUP(COUNTIF(M115:BJ115,"&gt; 0")/2,0)</f>
        <v>3</v>
      </c>
      <c r="J115" s="93">
        <f>IF(G115=0, "", G115/I115)</f>
        <v>7.333333333333333</v>
      </c>
      <c r="K115" s="100">
        <f>SUMPRODUCT(LARGE((N115,P115,R115,T115,V115,X115,Z115,AB115,AD115,AF115,AH115,AJ115,AL115,AN115,AP115,AR115,AT115,AV115,AX115,AZ115,BB115,BD115,BF115,BH115,BJ115),{1,2,3,4,5,6,7,8}))</f>
        <v>22</v>
      </c>
      <c r="L115" s="101">
        <f>K115-BS115</f>
        <v>0</v>
      </c>
      <c r="M115" s="57" t="s">
        <v>119</v>
      </c>
      <c r="N115" s="58">
        <f>IFERROR(VLOOKUP(M115,'Начисление очков NEW'!$V$4:$W$69,2,FALSE),0)</f>
        <v>0</v>
      </c>
      <c r="O115" s="48" t="s">
        <v>119</v>
      </c>
      <c r="P115" s="48">
        <f>IFERROR(VLOOKUP(O115,'Начисление очков NEW'!$G$4:$H$69,2,FALSE),0)</f>
        <v>0</v>
      </c>
      <c r="Q115" s="57" t="s">
        <v>119</v>
      </c>
      <c r="R115" s="58">
        <f>IFERROR(VLOOKUP(Q115,'Начисление очков NEW'!$AF$4:$AG$69,2,FALSE),0)</f>
        <v>0</v>
      </c>
      <c r="S115" s="6" t="s">
        <v>119</v>
      </c>
      <c r="T115" s="59">
        <f>IFERROR(VLOOKUP(S115,'Начисление очков NEW'!$L$4:$M$69,2,FALSE),0)</f>
        <v>0</v>
      </c>
      <c r="U115" s="57">
        <v>12</v>
      </c>
      <c r="V115" s="58">
        <f>IFERROR(VLOOKUP(U115,'Начисление очков NEW'!$AF$4:$AG$69,2,FALSE),0)</f>
        <v>8</v>
      </c>
      <c r="W115" s="6" t="s">
        <v>119</v>
      </c>
      <c r="X115" s="59">
        <f>IFERROR(VLOOKUP(W115,'Начисление очков NEW'!$B$4:$C$69,2,FALSE),0)</f>
        <v>0</v>
      </c>
      <c r="Y115" s="6" t="s">
        <v>119</v>
      </c>
      <c r="Z115" s="59">
        <f>IFERROR(VLOOKUP(Y115,'Начисление очков NEW'!$V$4:$W$69,2,FALSE),0)</f>
        <v>0</v>
      </c>
      <c r="AA115" s="57" t="s">
        <v>119</v>
      </c>
      <c r="AB115" s="58">
        <f>IFERROR(VLOOKUP(AA115,'Начисление очков NEW'!$G$4:$H$69,2,FALSE),0)</f>
        <v>0</v>
      </c>
      <c r="AC115" s="6" t="s">
        <v>119</v>
      </c>
      <c r="AD115" s="59">
        <f>IFERROR(VLOOKUP(AC115,'Начисление очков NEW'!$V$4:$W$69,2,FALSE),0)</f>
        <v>0</v>
      </c>
      <c r="AE115" s="57" t="s">
        <v>119</v>
      </c>
      <c r="AF115" s="58">
        <f>IFERROR(VLOOKUP(AE115,'Начисление очков NEW'!$B$4:$C$69,2,FALSE),0)</f>
        <v>0</v>
      </c>
      <c r="AG115" s="57" t="s">
        <v>119</v>
      </c>
      <c r="AH115" s="58">
        <f>IFERROR(VLOOKUP(AG115,'Начисление очков NEW'!$V$4:$W$69,2,FALSE),0)</f>
        <v>0</v>
      </c>
      <c r="AI115" s="57" t="s">
        <v>119</v>
      </c>
      <c r="AJ115" s="58">
        <f>IFERROR(VLOOKUP(AI115,'Начисление очков NEW'!$AF$4:$AG$69,2,FALSE),0)</f>
        <v>0</v>
      </c>
      <c r="AK115" s="6" t="s">
        <v>119</v>
      </c>
      <c r="AL115" s="59">
        <f>IFERROR(VLOOKUP(AK115,'Начисление очков NEW'!$V$4:$W$69,2,FALSE),0)</f>
        <v>0</v>
      </c>
      <c r="AM115" s="57" t="s">
        <v>119</v>
      </c>
      <c r="AN115" s="58">
        <f>IFERROR(VLOOKUP(AM115,'Начисление очков NEW'!$B$4:$C$69,2,FALSE),0)</f>
        <v>0</v>
      </c>
      <c r="AO115" s="6" t="s">
        <v>119</v>
      </c>
      <c r="AP115" s="59">
        <f>IFERROR(VLOOKUP(AO115,'Начисление очков NEW'!$V$4:$W$69,2,FALSE),0)</f>
        <v>0</v>
      </c>
      <c r="AQ115" s="57" t="s">
        <v>119</v>
      </c>
      <c r="AR115" s="58">
        <f>IFERROR(VLOOKUP(AQ115,'Начисление очков NEW'!$G$4:$H$69,2,FALSE),0)</f>
        <v>0</v>
      </c>
      <c r="AS115" s="57" t="s">
        <v>119</v>
      </c>
      <c r="AT115" s="58">
        <f>IFERROR(VLOOKUP(AS115,'Начисление очков NEW'!$AF$4:$AG$69,2,FALSE),0)</f>
        <v>0</v>
      </c>
      <c r="AU115" s="6" t="s">
        <v>119</v>
      </c>
      <c r="AV115" s="59">
        <f>IFERROR(VLOOKUP(AU115,'Начисление очков NEW'!$G$4:$H$69,2,FALSE),0)</f>
        <v>0</v>
      </c>
      <c r="AW115" s="6" t="s">
        <v>119</v>
      </c>
      <c r="AX115" s="59">
        <f>IFERROR(VLOOKUP(AW115,'Начисление очков NEW'!$AF$4:$AG$69,2,FALSE),0)</f>
        <v>0</v>
      </c>
      <c r="AY115" s="57" t="s">
        <v>119</v>
      </c>
      <c r="AZ115" s="58">
        <f>IFERROR(VLOOKUP(AY115,'Начисление очков NEW'!$V$4:$W$69,2,FALSE),0)</f>
        <v>0</v>
      </c>
      <c r="BA115" s="57" t="s">
        <v>119</v>
      </c>
      <c r="BB115" s="58">
        <f>IFERROR(VLOOKUP(BA115,'Начисление очков NEW'!$B$4:$C$69,2,FALSE),0)</f>
        <v>0</v>
      </c>
      <c r="BC115" s="57">
        <v>18</v>
      </c>
      <c r="BD115" s="58">
        <f>IFERROR(VLOOKUP(BC115,'Начисление очков NEW'!$V$4:$W$69,2,FALSE),0)</f>
        <v>8</v>
      </c>
      <c r="BE115" s="6" t="s">
        <v>119</v>
      </c>
      <c r="BF115" s="59">
        <f>IFERROR(VLOOKUP(BE115,'Начисление очков NEW'!$G$4:$H$69,2,FALSE),0)</f>
        <v>0</v>
      </c>
      <c r="BG115" s="6">
        <v>20</v>
      </c>
      <c r="BH115" s="59">
        <f>IFERROR(VLOOKUP(BG115,'Начисление очков NEW'!$V$4:$W$69,2,FALSE),0)</f>
        <v>6</v>
      </c>
      <c r="BI115" s="57" t="s">
        <v>119</v>
      </c>
      <c r="BJ115" s="58">
        <f>IFERROR(VLOOKUP(BI115,'Начисление очков NEW'!$V$4:$W$69,2,FALSE),0)</f>
        <v>0</v>
      </c>
      <c r="BK115" s="45">
        <v>106</v>
      </c>
      <c r="BL115" s="45">
        <v>2</v>
      </c>
      <c r="BM115" s="45">
        <v>3</v>
      </c>
      <c r="BN115" s="74">
        <v>0</v>
      </c>
      <c r="BO115" s="76">
        <v>22</v>
      </c>
      <c r="BP115" s="76">
        <v>0</v>
      </c>
      <c r="BQ115" s="96">
        <v>3</v>
      </c>
      <c r="BR115" s="97">
        <v>7.333333333333333</v>
      </c>
      <c r="BS115" s="76">
        <v>22</v>
      </c>
      <c r="BT115" s="50"/>
      <c r="BU115" s="50">
        <f>VLOOKUP(BT115,'Начисление очков NEW'!$V$4:$W$68,2,FALSE)</f>
        <v>0</v>
      </c>
    </row>
    <row r="116" spans="2:73" ht="15" customHeight="1" x14ac:dyDescent="0.3">
      <c r="B116" s="89" t="s">
        <v>177</v>
      </c>
      <c r="C116" s="90">
        <f>C115+1</f>
        <v>108</v>
      </c>
      <c r="D116" s="83" t="str">
        <f>IF(BK116=0," ",IF(BK116-C116=0," ",BK116-C116))</f>
        <v xml:space="preserve"> </v>
      </c>
      <c r="E116" s="103">
        <v>3</v>
      </c>
      <c r="F116" s="107">
        <f>E116-BM116</f>
        <v>0</v>
      </c>
      <c r="G116" s="91">
        <f>N116+P116+R116+T116+V116+X116+Z116+AB116+AD116+AF116+AH116+AJ116+AL116+AN116+AP116+AR116+AT116+AV116+AX116+AZ116+BB116+BD116+BF116+BH116+BJ116</f>
        <v>21</v>
      </c>
      <c r="H116" s="84">
        <f>G116-BO116</f>
        <v>0</v>
      </c>
      <c r="I116" s="92">
        <f>ROUNDUP(COUNTIF(M116:BJ116,"&gt; 0")/2,0)</f>
        <v>3</v>
      </c>
      <c r="J116" s="93">
        <f>IF(G116=0, "", G116/I116)</f>
        <v>7</v>
      </c>
      <c r="K116" s="100">
        <f>SUMPRODUCT(LARGE((N116,P116,R116,T116,V116,X116,Z116,AB116,AD116,AF116,AH116,AJ116,AL116,AN116,AP116,AR116,AT116,AV116,AX116,AZ116,BB116,BD116,BF116,BH116,BJ116),{1,2,3,4,5,6,7,8}))</f>
        <v>21</v>
      </c>
      <c r="L116" s="101">
        <f>K116-BS116</f>
        <v>0</v>
      </c>
      <c r="M116" s="57" t="s">
        <v>119</v>
      </c>
      <c r="N116" s="58">
        <f>IFERROR(VLOOKUP(M116,'Начисление очков NEW'!$V$4:$W$69,2,FALSE),0)</f>
        <v>0</v>
      </c>
      <c r="O116" s="48" t="s">
        <v>119</v>
      </c>
      <c r="P116" s="48">
        <f>IFERROR(VLOOKUP(O116,'Начисление очков NEW'!$G$4:$H$69,2,FALSE),0)</f>
        <v>0</v>
      </c>
      <c r="Q116" s="57">
        <v>16</v>
      </c>
      <c r="R116" s="58">
        <f>IFERROR(VLOOKUP(Q116,'Начисление очков NEW'!$AF$4:$AG$69,2,FALSE),0)</f>
        <v>7</v>
      </c>
      <c r="S116" s="6" t="s">
        <v>119</v>
      </c>
      <c r="T116" s="59">
        <f>IFERROR(VLOOKUP(S116,'Начисление очков NEW'!$L$4:$M$69,2,FALSE),0)</f>
        <v>0</v>
      </c>
      <c r="U116" s="57" t="s">
        <v>119</v>
      </c>
      <c r="V116" s="58">
        <f>IFERROR(VLOOKUP(U116,'Начисление очков NEW'!$AF$4:$AG$69,2,FALSE),0)</f>
        <v>0</v>
      </c>
      <c r="W116" s="6" t="s">
        <v>119</v>
      </c>
      <c r="X116" s="59">
        <f>IFERROR(VLOOKUP(W116,'Начисление очков NEW'!$B$4:$C$69,2,FALSE),0)</f>
        <v>0</v>
      </c>
      <c r="Y116" s="6" t="s">
        <v>119</v>
      </c>
      <c r="Z116" s="59">
        <f>IFERROR(VLOOKUP(Y116,'Начисление очков NEW'!$V$4:$W$69,2,FALSE),0)</f>
        <v>0</v>
      </c>
      <c r="AA116" s="57" t="s">
        <v>119</v>
      </c>
      <c r="AB116" s="58">
        <f>IFERROR(VLOOKUP(AA116,'Начисление очков NEW'!$G$4:$H$69,2,FALSE),0)</f>
        <v>0</v>
      </c>
      <c r="AC116" s="6" t="s">
        <v>119</v>
      </c>
      <c r="AD116" s="59">
        <f>IFERROR(VLOOKUP(AC116,'Начисление очков NEW'!$V$4:$W$69,2,FALSE),0)</f>
        <v>0</v>
      </c>
      <c r="AE116" s="57" t="s">
        <v>119</v>
      </c>
      <c r="AF116" s="58">
        <f>IFERROR(VLOOKUP(AE116,'Начисление очков NEW'!$B$4:$C$69,2,FALSE),0)</f>
        <v>0</v>
      </c>
      <c r="AG116" s="57" t="s">
        <v>119</v>
      </c>
      <c r="AH116" s="58">
        <f>IFERROR(VLOOKUP(AG116,'Начисление очков NEW'!$V$4:$W$69,2,FALSE),0)</f>
        <v>0</v>
      </c>
      <c r="AI116" s="57">
        <v>8</v>
      </c>
      <c r="AJ116" s="58">
        <f>IFERROR(VLOOKUP(AI116,'Начисление очков NEW'!$AF$4:$AG$69,2,FALSE),0)</f>
        <v>10</v>
      </c>
      <c r="AK116" s="6" t="s">
        <v>119</v>
      </c>
      <c r="AL116" s="59">
        <f>IFERROR(VLOOKUP(AK116,'Начисление очков NEW'!$V$4:$W$69,2,FALSE),0)</f>
        <v>0</v>
      </c>
      <c r="AM116" s="57" t="s">
        <v>119</v>
      </c>
      <c r="AN116" s="58">
        <f>IFERROR(VLOOKUP(AM116,'Начисление очков NEW'!$B$4:$C$69,2,FALSE),0)</f>
        <v>0</v>
      </c>
      <c r="AO116" s="6">
        <v>24</v>
      </c>
      <c r="AP116" s="59">
        <f>IFERROR(VLOOKUP(AO116,'Начисление очков NEW'!$V$4:$W$69,2,FALSE),0)</f>
        <v>4</v>
      </c>
      <c r="AQ116" s="57" t="s">
        <v>119</v>
      </c>
      <c r="AR116" s="58">
        <f>IFERROR(VLOOKUP(AQ116,'Начисление очков NEW'!$G$4:$H$69,2,FALSE),0)</f>
        <v>0</v>
      </c>
      <c r="AS116" s="57" t="s">
        <v>119</v>
      </c>
      <c r="AT116" s="58">
        <f>IFERROR(VLOOKUP(AS116,'Начисление очков NEW'!$AF$4:$AG$69,2,FALSE),0)</f>
        <v>0</v>
      </c>
      <c r="AU116" s="6" t="s">
        <v>119</v>
      </c>
      <c r="AV116" s="59">
        <f>IFERROR(VLOOKUP(AU116,'Начисление очков NEW'!$G$4:$H$69,2,FALSE),0)</f>
        <v>0</v>
      </c>
      <c r="AW116" s="6" t="s">
        <v>119</v>
      </c>
      <c r="AX116" s="59">
        <f>IFERROR(VLOOKUP(AW116,'Начисление очков NEW'!$AF$4:$AG$69,2,FALSE),0)</f>
        <v>0</v>
      </c>
      <c r="AY116" s="57"/>
      <c r="AZ116" s="58">
        <f>IFERROR(VLOOKUP(AY116,'Начисление очков NEW'!$V$4:$W$69,2,FALSE),0)</f>
        <v>0</v>
      </c>
      <c r="BA116" s="57"/>
      <c r="BB116" s="58">
        <f>IFERROR(VLOOKUP(BA116,'Начисление очков NEW'!$B$4:$C$69,2,FALSE),0)</f>
        <v>0</v>
      </c>
      <c r="BC116" s="57" t="s">
        <v>119</v>
      </c>
      <c r="BD116" s="58">
        <f>IFERROR(VLOOKUP(BC116,'Начисление очков NEW'!$V$4:$W$69,2,FALSE),0)</f>
        <v>0</v>
      </c>
      <c r="BE116" s="6" t="s">
        <v>119</v>
      </c>
      <c r="BF116" s="59">
        <f>IFERROR(VLOOKUP(BE116,'Начисление очков NEW'!$G$4:$H$69,2,FALSE),0)</f>
        <v>0</v>
      </c>
      <c r="BG116" s="6"/>
      <c r="BH116" s="59">
        <f>IFERROR(VLOOKUP(BG116,'Начисление очков NEW'!$V$4:$W$69,2,FALSE),0)</f>
        <v>0</v>
      </c>
      <c r="BI116" s="57"/>
      <c r="BJ116" s="58">
        <f>IFERROR(VLOOKUP(BI116,'Начисление очков NEW'!$V$4:$W$69,2,FALSE),0)</f>
        <v>0</v>
      </c>
      <c r="BK116" s="45">
        <v>108</v>
      </c>
      <c r="BL116" s="45">
        <v>2</v>
      </c>
      <c r="BM116" s="45">
        <v>3</v>
      </c>
      <c r="BN116" s="45">
        <v>0</v>
      </c>
      <c r="BO116" s="77">
        <v>21</v>
      </c>
      <c r="BP116" s="77">
        <v>0</v>
      </c>
      <c r="BQ116" s="96">
        <v>3</v>
      </c>
      <c r="BR116" s="97">
        <v>7</v>
      </c>
      <c r="BS116" s="77">
        <v>21</v>
      </c>
      <c r="BT116" s="50"/>
      <c r="BU116" s="50">
        <f>VLOOKUP(BT116,'Начисление очков NEW'!$V$4:$W$68,2,FALSE)</f>
        <v>0</v>
      </c>
    </row>
    <row r="117" spans="2:73" ht="15" customHeight="1" x14ac:dyDescent="0.3">
      <c r="B117" s="89" t="s">
        <v>145</v>
      </c>
      <c r="C117" s="90">
        <f>C116+1</f>
        <v>109</v>
      </c>
      <c r="D117" s="83" t="str">
        <f>IF(BK117=0," ",IF(BK117-C117=0," ",BK117-C117))</f>
        <v xml:space="preserve"> </v>
      </c>
      <c r="E117" s="103">
        <v>3</v>
      </c>
      <c r="F117" s="107">
        <f>E117-BM117</f>
        <v>0</v>
      </c>
      <c r="G117" s="91">
        <f>N117+P117+R117+T117+V117+X117+Z117+AB117+AD117+AF117+AH117+AJ117+AL117+AN117+AP117+AR117+AT117+AV117+AX117+AZ117+BB117+BD117+BF117+BH117+BJ117</f>
        <v>21</v>
      </c>
      <c r="H117" s="84">
        <f>G117-BO117</f>
        <v>0</v>
      </c>
      <c r="I117" s="92">
        <f>ROUNDUP(COUNTIF(M117:BJ117,"&gt; 0")/2,0)</f>
        <v>5</v>
      </c>
      <c r="J117" s="93">
        <f>IF(G117=0, "", G117/I117)</f>
        <v>4.2</v>
      </c>
      <c r="K117" s="100">
        <f>SUMPRODUCT(LARGE((N117,P117,R117,T117,V117,X117,Z117,AB117,AD117,AF117,AH117,AJ117,AL117,AN117,AP117,AR117,AT117,AV117,AX117,AZ117,BB117,BD117,BF117,BH117,BJ117),{1,2,3,4,5,6,7,8}))</f>
        <v>21</v>
      </c>
      <c r="L117" s="101">
        <f>K117-BS117</f>
        <v>0</v>
      </c>
      <c r="M117" s="57" t="s">
        <v>119</v>
      </c>
      <c r="N117" s="58">
        <f>IFERROR(VLOOKUP(M117,'Начисление очков NEW'!$V$4:$W$69,2,FALSE),0)</f>
        <v>0</v>
      </c>
      <c r="O117" s="48" t="s">
        <v>119</v>
      </c>
      <c r="P117" s="48">
        <f>IFERROR(VLOOKUP(O117,'Начисление очков NEW'!$G$4:$H$69,2,FALSE),0)</f>
        <v>0</v>
      </c>
      <c r="Q117" s="57" t="s">
        <v>119</v>
      </c>
      <c r="R117" s="58">
        <f>IFERROR(VLOOKUP(Q117,'Начисление очков NEW'!$AF$4:$AG$69,2,FALSE),0)</f>
        <v>0</v>
      </c>
      <c r="S117" s="6" t="s">
        <v>119</v>
      </c>
      <c r="T117" s="59">
        <f>IFERROR(VLOOKUP(S117,'Начисление очков NEW'!$L$4:$M$69,2,FALSE),0)</f>
        <v>0</v>
      </c>
      <c r="U117" s="57" t="s">
        <v>119</v>
      </c>
      <c r="V117" s="58">
        <f>IFERROR(VLOOKUP(U117,'Начисление очков NEW'!$AF$4:$AG$69,2,FALSE),0)</f>
        <v>0</v>
      </c>
      <c r="W117" s="6" t="s">
        <v>119</v>
      </c>
      <c r="X117" s="59">
        <f>IFERROR(VLOOKUP(W117,'Начисление очков NEW'!$B$4:$C$69,2,FALSE),0)</f>
        <v>0</v>
      </c>
      <c r="Y117" s="6" t="s">
        <v>119</v>
      </c>
      <c r="Z117" s="59">
        <f>IFERROR(VLOOKUP(Y117,'Начисление очков NEW'!$V$4:$W$69,2,FALSE),0)</f>
        <v>0</v>
      </c>
      <c r="AA117" s="57" t="s">
        <v>119</v>
      </c>
      <c r="AB117" s="58">
        <f>IFERROR(VLOOKUP(AA117,'Начисление очков NEW'!$G$4:$H$69,2,FALSE),0)</f>
        <v>0</v>
      </c>
      <c r="AC117" s="6" t="s">
        <v>119</v>
      </c>
      <c r="AD117" s="59">
        <f>IFERROR(VLOOKUP(AC117,'Начисление очков NEW'!$V$4:$W$69,2,FALSE),0)</f>
        <v>0</v>
      </c>
      <c r="AE117" s="57" t="s">
        <v>119</v>
      </c>
      <c r="AF117" s="58">
        <f>IFERROR(VLOOKUP(AE117,'Начисление очков NEW'!$B$4:$C$69,2,FALSE),0)</f>
        <v>0</v>
      </c>
      <c r="AG117" s="57" t="s">
        <v>119</v>
      </c>
      <c r="AH117" s="58">
        <f>IFERROR(VLOOKUP(AG117,'Начисление очков NEW'!$V$4:$W$69,2,FALSE),0)</f>
        <v>0</v>
      </c>
      <c r="AI117" s="57" t="s">
        <v>119</v>
      </c>
      <c r="AJ117" s="58">
        <f>IFERROR(VLOOKUP(AI117,'Начисление очков NEW'!$AF$4:$AG$69,2,FALSE),0)</f>
        <v>0</v>
      </c>
      <c r="AK117" s="6">
        <v>24</v>
      </c>
      <c r="AL117" s="59">
        <f>IFERROR(VLOOKUP(AK117,'Начисление очков NEW'!$V$4:$W$69,2,FALSE),0)</f>
        <v>4</v>
      </c>
      <c r="AM117" s="57" t="s">
        <v>119</v>
      </c>
      <c r="AN117" s="58">
        <f>IFERROR(VLOOKUP(AM117,'Начисление очков NEW'!$B$4:$C$69,2,FALSE),0)</f>
        <v>0</v>
      </c>
      <c r="AO117" s="6">
        <v>32</v>
      </c>
      <c r="AP117" s="59">
        <f>IFERROR(VLOOKUP(AO117,'Начисление очков NEW'!$V$4:$W$69,2,FALSE),0)</f>
        <v>3</v>
      </c>
      <c r="AQ117" s="57" t="s">
        <v>119</v>
      </c>
      <c r="AR117" s="58">
        <f>IFERROR(VLOOKUP(AQ117,'Начисление очков NEW'!$G$4:$H$69,2,FALSE),0)</f>
        <v>0</v>
      </c>
      <c r="AS117" s="57">
        <v>20</v>
      </c>
      <c r="AT117" s="58">
        <f>IFERROR(VLOOKUP(AS117,'Начисление очков NEW'!$AF$4:$AG$69,2,FALSE),0)</f>
        <v>4</v>
      </c>
      <c r="AU117" s="6" t="s">
        <v>119</v>
      </c>
      <c r="AV117" s="59">
        <f>IFERROR(VLOOKUP(AU117,'Начисление очков NEW'!$G$4:$H$69,2,FALSE),0)</f>
        <v>0</v>
      </c>
      <c r="AW117" s="6">
        <v>16</v>
      </c>
      <c r="AX117" s="59">
        <f>IFERROR(VLOOKUP(AW117,'Начисление очков NEW'!$AF$4:$AG$69,2,FALSE),0)</f>
        <v>7</v>
      </c>
      <c r="AY117" s="57">
        <v>32</v>
      </c>
      <c r="AZ117" s="58">
        <f>IFERROR(VLOOKUP(AY117,'Начисление очков NEW'!$V$4:$W$69,2,FALSE),0)</f>
        <v>3</v>
      </c>
      <c r="BA117" s="57"/>
      <c r="BB117" s="58">
        <f>IFERROR(VLOOKUP(BA117,'Начисление очков NEW'!$B$4:$C$69,2,FALSE),0)</f>
        <v>0</v>
      </c>
      <c r="BC117" s="57" t="s">
        <v>119</v>
      </c>
      <c r="BD117" s="58">
        <f>IFERROR(VLOOKUP(BC117,'Начисление очков NEW'!$V$4:$W$69,2,FALSE),0)</f>
        <v>0</v>
      </c>
      <c r="BE117" s="6" t="s">
        <v>119</v>
      </c>
      <c r="BF117" s="59">
        <f>IFERROR(VLOOKUP(BE117,'Начисление очков NEW'!$G$4:$H$69,2,FALSE),0)</f>
        <v>0</v>
      </c>
      <c r="BG117" s="6"/>
      <c r="BH117" s="59">
        <f>IFERROR(VLOOKUP(BG117,'Начисление очков NEW'!$V$4:$W$69,2,FALSE),0)</f>
        <v>0</v>
      </c>
      <c r="BI117" s="57"/>
      <c r="BJ117" s="58">
        <f>IFERROR(VLOOKUP(BI117,'Начисление очков NEW'!$V$4:$W$69,2,FALSE),0)</f>
        <v>0</v>
      </c>
      <c r="BK117" s="45">
        <v>109</v>
      </c>
      <c r="BL117" s="45">
        <v>2</v>
      </c>
      <c r="BM117" s="45">
        <v>3</v>
      </c>
      <c r="BN117" s="74">
        <v>0</v>
      </c>
      <c r="BO117" s="76">
        <v>21</v>
      </c>
      <c r="BP117" s="76">
        <v>0</v>
      </c>
      <c r="BQ117" s="96">
        <v>5</v>
      </c>
      <c r="BR117" s="97">
        <v>4.2</v>
      </c>
      <c r="BS117" s="76">
        <v>21</v>
      </c>
      <c r="BT117" s="50"/>
      <c r="BU117" s="50">
        <f>VLOOKUP(BT117,'Начисление очков NEW'!$V$4:$W$68,2,FALSE)</f>
        <v>0</v>
      </c>
    </row>
    <row r="118" spans="2:73" ht="15" customHeight="1" x14ac:dyDescent="0.3">
      <c r="B118" s="89" t="s">
        <v>95</v>
      </c>
      <c r="C118" s="90">
        <f>C117+1</f>
        <v>110</v>
      </c>
      <c r="D118" s="83">
        <f>IF(BK118=0," ",IF(BK118-C118=0," ",BK118-C118))</f>
        <v>-3</v>
      </c>
      <c r="E118" s="103">
        <v>3</v>
      </c>
      <c r="F118" s="107">
        <f>E118-BM118</f>
        <v>0</v>
      </c>
      <c r="G118" s="91">
        <f>N118+P118+R118+T118+V118+X118+Z118+AB118+AD118+AF118+AH118+AJ118+AL118+AN118+AP118+AR118+AT118+AV118+AX118+AZ118+BB118+BD118+BF118+BH118+BJ118</f>
        <v>18</v>
      </c>
      <c r="H118" s="84">
        <f>G118-BO118</f>
        <v>-3</v>
      </c>
      <c r="I118" s="92">
        <f>ROUNDUP(COUNTIF(M118:BJ118,"&gt; 0")/2,0)</f>
        <v>1</v>
      </c>
      <c r="J118" s="93">
        <f>IF(G118=0, "", G118/I118)</f>
        <v>18</v>
      </c>
      <c r="K118" s="100">
        <f>SUMPRODUCT(LARGE((N118,P118,R118,T118,V118,X118,Z118,AB118,AD118,AF118,AH118,AJ118,AL118,AN118,AP118,AR118,AT118,AV118,AX118,AZ118,BB118,BD118,BF118,BH118,BJ118),{1,2,3,4,5,6,7,8}))</f>
        <v>18</v>
      </c>
      <c r="L118" s="101">
        <f>K118-BS118</f>
        <v>-3</v>
      </c>
      <c r="M118" s="57" t="s">
        <v>119</v>
      </c>
      <c r="N118" s="58">
        <f>IFERROR(VLOOKUP(M118,'Начисление очков NEW'!$V$4:$W$69,2,FALSE),0)</f>
        <v>0</v>
      </c>
      <c r="O118" s="48" t="s">
        <v>119</v>
      </c>
      <c r="P118" s="48">
        <f>IFERROR(VLOOKUP(O118,'Начисление очков NEW'!$G$4:$H$69,2,FALSE),0)</f>
        <v>0</v>
      </c>
      <c r="Q118" s="57" t="s">
        <v>119</v>
      </c>
      <c r="R118" s="58">
        <f>IFERROR(VLOOKUP(Q118,'Начисление очков NEW'!$AF$4:$AG$69,2,FALSE),0)</f>
        <v>0</v>
      </c>
      <c r="S118" s="6" t="s">
        <v>119</v>
      </c>
      <c r="T118" s="59">
        <f>IFERROR(VLOOKUP(S118,'Начисление очков NEW'!$L$4:$M$69,2,FALSE),0)</f>
        <v>0</v>
      </c>
      <c r="U118" s="57" t="s">
        <v>119</v>
      </c>
      <c r="V118" s="58">
        <f>IFERROR(VLOOKUP(U118,'Начисление очков NEW'!$AF$4:$AG$69,2,FALSE),0)</f>
        <v>0</v>
      </c>
      <c r="W118" s="6" t="s">
        <v>119</v>
      </c>
      <c r="X118" s="59">
        <f>IFERROR(VLOOKUP(W118,'Начисление очков NEW'!$B$4:$C$69,2,FALSE),0)</f>
        <v>0</v>
      </c>
      <c r="Y118" s="6" t="s">
        <v>119</v>
      </c>
      <c r="Z118" s="59">
        <f>IFERROR(VLOOKUP(Y118,'Начисление очков NEW'!$V$4:$W$69,2,FALSE),0)</f>
        <v>0</v>
      </c>
      <c r="AA118" s="57" t="s">
        <v>119</v>
      </c>
      <c r="AB118" s="58">
        <f>IFERROR(VLOOKUP(AA118,'Начисление очков NEW'!$G$4:$H$69,2,FALSE),0)</f>
        <v>0</v>
      </c>
      <c r="AC118" s="6" t="s">
        <v>119</v>
      </c>
      <c r="AD118" s="59">
        <f>IFERROR(VLOOKUP(AC118,'Начисление очков NEW'!$V$4:$W$69,2,FALSE),0)</f>
        <v>0</v>
      </c>
      <c r="AE118" s="57" t="s">
        <v>119</v>
      </c>
      <c r="AF118" s="58">
        <f>IFERROR(VLOOKUP(AE118,'Начисление очков NEW'!$B$4:$C$69,2,FALSE),0)</f>
        <v>0</v>
      </c>
      <c r="AG118" s="57" t="s">
        <v>119</v>
      </c>
      <c r="AH118" s="58">
        <f>IFERROR(VLOOKUP(AG118,'Начисление очков NEW'!$V$4:$W$69,2,FALSE),0)</f>
        <v>0</v>
      </c>
      <c r="AI118" s="57" t="s">
        <v>119</v>
      </c>
      <c r="AJ118" s="58">
        <f>IFERROR(VLOOKUP(AI118,'Начисление очков NEW'!$AF$4:$AG$69,2,FALSE),0)</f>
        <v>0</v>
      </c>
      <c r="AK118" s="6" t="s">
        <v>119</v>
      </c>
      <c r="AL118" s="59">
        <f>IFERROR(VLOOKUP(AK118,'Начисление очков NEW'!$V$4:$W$69,2,FALSE),0)</f>
        <v>0</v>
      </c>
      <c r="AM118" s="57" t="s">
        <v>119</v>
      </c>
      <c r="AN118" s="58">
        <f>IFERROR(VLOOKUP(AM118,'Начисление очков NEW'!$B$4:$C$69,2,FALSE),0)</f>
        <v>0</v>
      </c>
      <c r="AO118" s="6" t="s">
        <v>119</v>
      </c>
      <c r="AP118" s="59">
        <f>IFERROR(VLOOKUP(AO118,'Начисление очков NEW'!$V$4:$W$69,2,FALSE),0)</f>
        <v>0</v>
      </c>
      <c r="AQ118" s="57" t="s">
        <v>119</v>
      </c>
      <c r="AR118" s="58">
        <f>IFERROR(VLOOKUP(AQ118,'Начисление очков NEW'!$G$4:$H$69,2,FALSE),0)</f>
        <v>0</v>
      </c>
      <c r="AS118" s="57" t="s">
        <v>119</v>
      </c>
      <c r="AT118" s="58">
        <f>IFERROR(VLOOKUP(AS118,'Начисление очков NEW'!$AF$4:$AG$69,2,FALSE),0)</f>
        <v>0</v>
      </c>
      <c r="AU118" s="6" t="s">
        <v>119</v>
      </c>
      <c r="AV118" s="59">
        <f>IFERROR(VLOOKUP(AU118,'Начисление очков NEW'!$G$4:$H$69,2,FALSE),0)</f>
        <v>0</v>
      </c>
      <c r="AW118" s="6" t="s">
        <v>119</v>
      </c>
      <c r="AX118" s="59">
        <f>IFERROR(VLOOKUP(AW118,'Начисление очков NEW'!$AF$4:$AG$69,2,FALSE),0)</f>
        <v>0</v>
      </c>
      <c r="AY118" s="57" t="s">
        <v>119</v>
      </c>
      <c r="AZ118" s="58">
        <f>IFERROR(VLOOKUP(AY118,'Начисление очков NEW'!$V$4:$W$69,2,FALSE),0)</f>
        <v>0</v>
      </c>
      <c r="BA118" s="57" t="s">
        <v>119</v>
      </c>
      <c r="BB118" s="58">
        <f>IFERROR(VLOOKUP(BA118,'Начисление очков NEW'!$B$4:$C$69,2,FALSE),0)</f>
        <v>0</v>
      </c>
      <c r="BC118" s="57">
        <v>11</v>
      </c>
      <c r="BD118" s="58">
        <f>IFERROR(VLOOKUP(BC118,'Начисление очков NEW'!$V$4:$W$69,2,FALSE),0)</f>
        <v>18</v>
      </c>
      <c r="BE118" s="6" t="s">
        <v>119</v>
      </c>
      <c r="BF118" s="59">
        <f>IFERROR(VLOOKUP(BE118,'Начисление очков NEW'!$G$4:$H$69,2,FALSE),0)</f>
        <v>0</v>
      </c>
      <c r="BG118" s="6" t="s">
        <v>119</v>
      </c>
      <c r="BH118" s="59">
        <f>IFERROR(VLOOKUP(BG118,'Начисление очков NEW'!$V$4:$W$69,2,FALSE),0)</f>
        <v>0</v>
      </c>
      <c r="BI118" s="57" t="s">
        <v>119</v>
      </c>
      <c r="BJ118" s="58">
        <f>IFERROR(VLOOKUP(BI118,'Начисление очков NEW'!$V$4:$W$69,2,FALSE),0)</f>
        <v>0</v>
      </c>
      <c r="BK118" s="45">
        <v>107</v>
      </c>
      <c r="BL118" s="45">
        <v>2</v>
      </c>
      <c r="BM118" s="45">
        <v>3</v>
      </c>
      <c r="BN118" s="74">
        <v>0</v>
      </c>
      <c r="BO118" s="76">
        <v>21</v>
      </c>
      <c r="BP118" s="76">
        <v>0</v>
      </c>
      <c r="BQ118" s="96">
        <v>2</v>
      </c>
      <c r="BR118" s="97">
        <v>10.5</v>
      </c>
      <c r="BS118" s="76">
        <v>21</v>
      </c>
      <c r="BT118" s="50">
        <v>32</v>
      </c>
      <c r="BU118" s="50">
        <f>VLOOKUP(BT118,'Начисление очков NEW'!$V$4:$W$68,2,FALSE)</f>
        <v>3</v>
      </c>
    </row>
    <row r="119" spans="2:73" ht="15" customHeight="1" x14ac:dyDescent="0.3">
      <c r="B119" s="89" t="s">
        <v>134</v>
      </c>
      <c r="C119" s="90">
        <f>C118+1</f>
        <v>111</v>
      </c>
      <c r="D119" s="83" t="str">
        <f>IF(BK119=0," ",IF(BK119-C119=0," ",BK119-C119))</f>
        <v xml:space="preserve"> </v>
      </c>
      <c r="E119" s="103">
        <v>3</v>
      </c>
      <c r="F119" s="107">
        <f>E119-BM119</f>
        <v>0</v>
      </c>
      <c r="G119" s="91">
        <f>N119+P119+R119+T119+V119+X119+Z119+AB119+AD119+AF119+AH119+AJ119+AL119+AN119+AP119+AR119+AT119+AV119+AX119+AZ119+BB119+BD119+BF119+BH119+BJ119</f>
        <v>17</v>
      </c>
      <c r="H119" s="84">
        <f>G119-BO119</f>
        <v>0</v>
      </c>
      <c r="I119" s="92">
        <f>ROUNDUP(COUNTIF(M119:BJ119,"&gt; 0")/2,0)</f>
        <v>1</v>
      </c>
      <c r="J119" s="93">
        <f>IF(G119=0, "", G119/I119)</f>
        <v>17</v>
      </c>
      <c r="K119" s="100">
        <f>SUMPRODUCT(LARGE((N119,P119,R119,T119,V119,X119,Z119,AB119,AD119,AF119,AH119,AJ119,AL119,AN119,AP119,AR119,AT119,AV119,AX119,AZ119,BB119,BD119,BF119,BH119,BJ119),{1,2,3,4,5,6,7,8}))</f>
        <v>17</v>
      </c>
      <c r="L119" s="101">
        <f>K119-BS119</f>
        <v>0</v>
      </c>
      <c r="M119" s="57" t="s">
        <v>119</v>
      </c>
      <c r="N119" s="58">
        <f>IFERROR(VLOOKUP(M119,'Начисление очков NEW'!$V$4:$W$69,2,FALSE),0)</f>
        <v>0</v>
      </c>
      <c r="O119" s="48" t="s">
        <v>119</v>
      </c>
      <c r="P119" s="48">
        <f>IFERROR(VLOOKUP(O119,'Начисление очков NEW'!$G$4:$H$69,2,FALSE),0)</f>
        <v>0</v>
      </c>
      <c r="Q119" s="57" t="s">
        <v>119</v>
      </c>
      <c r="R119" s="58">
        <f>IFERROR(VLOOKUP(Q119,'Начисление очков NEW'!$AF$4:$AG$69,2,FALSE),0)</f>
        <v>0</v>
      </c>
      <c r="S119" s="6" t="s">
        <v>119</v>
      </c>
      <c r="T119" s="59">
        <f>IFERROR(VLOOKUP(S119,'Начисление очков NEW'!$L$4:$M$69,2,FALSE),0)</f>
        <v>0</v>
      </c>
      <c r="U119" s="57" t="s">
        <v>119</v>
      </c>
      <c r="V119" s="58">
        <f>IFERROR(VLOOKUP(U119,'Начисление очков NEW'!$AF$4:$AG$69,2,FALSE),0)</f>
        <v>0</v>
      </c>
      <c r="W119" s="6" t="s">
        <v>119</v>
      </c>
      <c r="X119" s="59">
        <f>IFERROR(VLOOKUP(W119,'Начисление очков NEW'!$B$4:$C$69,2,FALSE),0)</f>
        <v>0</v>
      </c>
      <c r="Y119" s="6" t="s">
        <v>119</v>
      </c>
      <c r="Z119" s="59">
        <f>IFERROR(VLOOKUP(Y119,'Начисление очков NEW'!$V$4:$W$69,2,FALSE),0)</f>
        <v>0</v>
      </c>
      <c r="AA119" s="57" t="s">
        <v>119</v>
      </c>
      <c r="AB119" s="58">
        <f>IFERROR(VLOOKUP(AA119,'Начисление очков NEW'!$G$4:$H$69,2,FALSE),0)</f>
        <v>0</v>
      </c>
      <c r="AC119" s="6" t="s">
        <v>119</v>
      </c>
      <c r="AD119" s="59">
        <f>IFERROR(VLOOKUP(AC119,'Начисление очков NEW'!$V$4:$W$69,2,FALSE),0)</f>
        <v>0</v>
      </c>
      <c r="AE119" s="57" t="s">
        <v>119</v>
      </c>
      <c r="AF119" s="58">
        <f>IFERROR(VLOOKUP(AE119,'Начисление очков NEW'!$B$4:$C$69,2,FALSE),0)</f>
        <v>0</v>
      </c>
      <c r="AG119" s="57" t="s">
        <v>119</v>
      </c>
      <c r="AH119" s="58">
        <f>IFERROR(VLOOKUP(AG119,'Начисление очков NEW'!$V$4:$W$69,2,FALSE),0)</f>
        <v>0</v>
      </c>
      <c r="AI119" s="57" t="s">
        <v>119</v>
      </c>
      <c r="AJ119" s="58">
        <f>IFERROR(VLOOKUP(AI119,'Начисление очков NEW'!$AF$4:$AG$69,2,FALSE),0)</f>
        <v>0</v>
      </c>
      <c r="AK119" s="6" t="s">
        <v>119</v>
      </c>
      <c r="AL119" s="59">
        <f>IFERROR(VLOOKUP(AK119,'Начисление очков NEW'!$V$4:$W$69,2,FALSE),0)</f>
        <v>0</v>
      </c>
      <c r="AM119" s="57" t="s">
        <v>119</v>
      </c>
      <c r="AN119" s="58">
        <f>IFERROR(VLOOKUP(AM119,'Начисление очков NEW'!$B$4:$C$69,2,FALSE),0)</f>
        <v>0</v>
      </c>
      <c r="AO119" s="6" t="s">
        <v>119</v>
      </c>
      <c r="AP119" s="59">
        <f>IFERROR(VLOOKUP(AO119,'Начисление очков NEW'!$V$4:$W$69,2,FALSE),0)</f>
        <v>0</v>
      </c>
      <c r="AQ119" s="57" t="s">
        <v>119</v>
      </c>
      <c r="AR119" s="58">
        <f>IFERROR(VLOOKUP(AQ119,'Начисление очков NEW'!$G$4:$H$69,2,FALSE),0)</f>
        <v>0</v>
      </c>
      <c r="AS119" s="57" t="s">
        <v>119</v>
      </c>
      <c r="AT119" s="58">
        <f>IFERROR(VLOOKUP(AS119,'Начисление очков NEW'!$AF$4:$AG$69,2,FALSE),0)</f>
        <v>0</v>
      </c>
      <c r="AU119" s="6" t="s">
        <v>119</v>
      </c>
      <c r="AV119" s="59">
        <f>IFERROR(VLOOKUP(AU119,'Начисление очков NEW'!$G$4:$H$69,2,FALSE),0)</f>
        <v>0</v>
      </c>
      <c r="AW119" s="6" t="s">
        <v>119</v>
      </c>
      <c r="AX119" s="59">
        <f>IFERROR(VLOOKUP(AW119,'Начисление очков NEW'!$AF$4:$AG$69,2,FALSE),0)</f>
        <v>0</v>
      </c>
      <c r="AY119" s="57" t="s">
        <v>119</v>
      </c>
      <c r="AZ119" s="58">
        <f>IFERROR(VLOOKUP(AY119,'Начисление очков NEW'!$V$4:$W$69,2,FALSE),0)</f>
        <v>0</v>
      </c>
      <c r="BA119" s="57"/>
      <c r="BB119" s="58">
        <f>IFERROR(VLOOKUP(BA119,'Начисление очков NEW'!$B$4:$C$69,2,FALSE),0)</f>
        <v>0</v>
      </c>
      <c r="BC119" s="57">
        <v>12</v>
      </c>
      <c r="BD119" s="58">
        <f>IFERROR(VLOOKUP(BC119,'Начисление очков NEW'!$V$4:$W$69,2,FALSE),0)</f>
        <v>17</v>
      </c>
      <c r="BE119" s="6"/>
      <c r="BF119" s="59">
        <f>IFERROR(VLOOKUP(BE119,'Начисление очков NEW'!$G$4:$H$69,2,FALSE),0)</f>
        <v>0</v>
      </c>
      <c r="BG119" s="6"/>
      <c r="BH119" s="59">
        <f>IFERROR(VLOOKUP(BG119,'Начисление очков NEW'!$V$4:$W$69,2,FALSE),0)</f>
        <v>0</v>
      </c>
      <c r="BI119" s="57"/>
      <c r="BJ119" s="58">
        <f>IFERROR(VLOOKUP(BI119,'Начисление очков NEW'!$V$4:$W$69,2,FALSE),0)</f>
        <v>0</v>
      </c>
      <c r="BK119" s="45">
        <v>111</v>
      </c>
      <c r="BL119" s="45">
        <v>3</v>
      </c>
      <c r="BM119" s="45">
        <v>3</v>
      </c>
      <c r="BN119" s="74">
        <v>0</v>
      </c>
      <c r="BO119" s="76">
        <v>17</v>
      </c>
      <c r="BP119" s="76">
        <v>0</v>
      </c>
      <c r="BQ119" s="96">
        <v>1</v>
      </c>
      <c r="BR119" s="97">
        <v>17</v>
      </c>
      <c r="BS119" s="76">
        <v>17</v>
      </c>
      <c r="BT119" s="50"/>
      <c r="BU119" s="50">
        <f>VLOOKUP(BT119,'Начисление очков NEW'!$V$4:$W$68,2,FALSE)</f>
        <v>0</v>
      </c>
    </row>
    <row r="120" spans="2:73" ht="15" customHeight="1" x14ac:dyDescent="0.3">
      <c r="B120" s="89" t="s">
        <v>205</v>
      </c>
      <c r="C120" s="90">
        <f>C119+1</f>
        <v>112</v>
      </c>
      <c r="D120" s="83">
        <f>IF(BK120=0," ",IF(BK120-C120=0," ",BK120-C120))</f>
        <v>9</v>
      </c>
      <c r="E120" s="103">
        <v>3</v>
      </c>
      <c r="F120" s="107">
        <f>E120-BM120</f>
        <v>0</v>
      </c>
      <c r="G120" s="91">
        <f>N120+P120+R120+T120+V120+X120+Z120+AB120+AD120+AF120+AH120+AJ120+AL120+AN120+AP120+AR120+AT120+AV120+AX120+AZ120+BB120+BD120+BF120+BH120+BJ120</f>
        <v>17</v>
      </c>
      <c r="H120" s="84">
        <f>G120-BO120</f>
        <v>6</v>
      </c>
      <c r="I120" s="92">
        <f>ROUNDUP(COUNTIF(M120:BJ120,"&gt; 0")/2,0)</f>
        <v>2</v>
      </c>
      <c r="J120" s="93">
        <f>IF(G120=0, "", G120/I120)</f>
        <v>8.5</v>
      </c>
      <c r="K120" s="100">
        <f>SUMPRODUCT(LARGE((N120,P120,R120,T120,V120,X120,Z120,AB120,AD120,AF120,AH120,AJ120,AL120,AN120,AP120,AR120,AT120,AV120,AX120,AZ120,BB120,BD120,BF120,BH120,BJ120),{1,2,3,4,5,6,7,8}))</f>
        <v>17</v>
      </c>
      <c r="L120" s="101">
        <f>K120-BS120</f>
        <v>6</v>
      </c>
      <c r="M120" s="57">
        <v>20</v>
      </c>
      <c r="N120" s="58">
        <f>IFERROR(VLOOKUP(M120,'Начисление очков NEW'!$V$4:$W$69,2,FALSE),0)</f>
        <v>6</v>
      </c>
      <c r="O120" s="48" t="s">
        <v>119</v>
      </c>
      <c r="P120" s="48">
        <f>IFERROR(VLOOKUP(O120,'Начисление очков NEW'!$G$4:$H$69,2,FALSE),0)</f>
        <v>0</v>
      </c>
      <c r="Q120" s="57" t="s">
        <v>119</v>
      </c>
      <c r="R120" s="58">
        <f>IFERROR(VLOOKUP(Q120,'Начисление очков NEW'!$AF$4:$AG$69,2,FALSE),0)</f>
        <v>0</v>
      </c>
      <c r="S120" s="6" t="s">
        <v>119</v>
      </c>
      <c r="T120" s="59">
        <f>IFERROR(VLOOKUP(S120,'Начисление очков NEW'!$L$4:$M$69,2,FALSE),0)</f>
        <v>0</v>
      </c>
      <c r="U120" s="57" t="s">
        <v>119</v>
      </c>
      <c r="V120" s="58">
        <f>IFERROR(VLOOKUP(U120,'Начисление очков NEW'!$AF$4:$AG$69,2,FALSE),0)</f>
        <v>0</v>
      </c>
      <c r="W120" s="6" t="s">
        <v>119</v>
      </c>
      <c r="X120" s="59">
        <f>IFERROR(VLOOKUP(W120,'Начисление очков NEW'!$B$4:$C$69,2,FALSE),0)</f>
        <v>0</v>
      </c>
      <c r="Y120" s="6">
        <v>16</v>
      </c>
      <c r="Z120" s="59">
        <f>IFERROR(VLOOKUP(Y120,'Начисление очков NEW'!$V$4:$W$69,2,FALSE),0)</f>
        <v>11</v>
      </c>
      <c r="AA120" s="57" t="s">
        <v>119</v>
      </c>
      <c r="AB120" s="58">
        <f>IFERROR(VLOOKUP(AA120,'Начисление очков NEW'!$G$4:$H$69,2,FALSE),0)</f>
        <v>0</v>
      </c>
      <c r="AC120" s="6" t="s">
        <v>119</v>
      </c>
      <c r="AD120" s="59">
        <f>IFERROR(VLOOKUP(AC120,'Начисление очков NEW'!$V$4:$W$69,2,FALSE),0)</f>
        <v>0</v>
      </c>
      <c r="AE120" s="57" t="s">
        <v>119</v>
      </c>
      <c r="AF120" s="58">
        <f>IFERROR(VLOOKUP(AE120,'Начисление очков NEW'!$B$4:$C$69,2,FALSE),0)</f>
        <v>0</v>
      </c>
      <c r="AG120" s="57" t="s">
        <v>119</v>
      </c>
      <c r="AH120" s="58">
        <f>IFERROR(VLOOKUP(AG120,'Начисление очков NEW'!$V$4:$W$69,2,FALSE),0)</f>
        <v>0</v>
      </c>
      <c r="AI120" s="57" t="s">
        <v>119</v>
      </c>
      <c r="AJ120" s="58">
        <f>IFERROR(VLOOKUP(AI120,'Начисление очков NEW'!$AF$4:$AG$69,2,FALSE),0)</f>
        <v>0</v>
      </c>
      <c r="AK120" s="6" t="s">
        <v>119</v>
      </c>
      <c r="AL120" s="59">
        <f>IFERROR(VLOOKUP(AK120,'Начисление очков NEW'!$V$4:$W$69,2,FALSE),0)</f>
        <v>0</v>
      </c>
      <c r="AM120" s="57" t="s">
        <v>119</v>
      </c>
      <c r="AN120" s="58">
        <f>IFERROR(VLOOKUP(AM120,'Начисление очков NEW'!$B$4:$C$69,2,FALSE),0)</f>
        <v>0</v>
      </c>
      <c r="AO120" s="6" t="s">
        <v>119</v>
      </c>
      <c r="AP120" s="59">
        <f>IFERROR(VLOOKUP(AO120,'Начисление очков NEW'!$V$4:$W$69,2,FALSE),0)</f>
        <v>0</v>
      </c>
      <c r="AQ120" s="57" t="s">
        <v>119</v>
      </c>
      <c r="AR120" s="58">
        <f>IFERROR(VLOOKUP(AQ120,'Начисление очков NEW'!$G$4:$H$69,2,FALSE),0)</f>
        <v>0</v>
      </c>
      <c r="AS120" s="57" t="s">
        <v>119</v>
      </c>
      <c r="AT120" s="58">
        <f>IFERROR(VLOOKUP(AS120,'Начисление очков NEW'!$AF$4:$AG$69,2,FALSE),0)</f>
        <v>0</v>
      </c>
      <c r="AU120" s="6" t="s">
        <v>119</v>
      </c>
      <c r="AV120" s="59">
        <f>IFERROR(VLOOKUP(AU120,'Начисление очков NEW'!$G$4:$H$69,2,FALSE),0)</f>
        <v>0</v>
      </c>
      <c r="AW120" s="6" t="s">
        <v>119</v>
      </c>
      <c r="AX120" s="59">
        <f>IFERROR(VLOOKUP(AW120,'Начисление очков NEW'!$AF$4:$AG$69,2,FALSE),0)</f>
        <v>0</v>
      </c>
      <c r="AY120" s="57"/>
      <c r="AZ120" s="58">
        <f>IFERROR(VLOOKUP(AY120,'Начисление очков NEW'!$V$4:$W$69,2,FALSE),0)</f>
        <v>0</v>
      </c>
      <c r="BA120" s="57"/>
      <c r="BB120" s="58">
        <f>IFERROR(VLOOKUP(BA120,'Начисление очков NEW'!$B$4:$C$69,2,FALSE),0)</f>
        <v>0</v>
      </c>
      <c r="BC120" s="57" t="s">
        <v>119</v>
      </c>
      <c r="BD120" s="58">
        <f>IFERROR(VLOOKUP(BC120,'Начисление очков NEW'!$V$4:$W$69,2,FALSE),0)</f>
        <v>0</v>
      </c>
      <c r="BE120" s="6" t="s">
        <v>119</v>
      </c>
      <c r="BF120" s="59">
        <f>IFERROR(VLOOKUP(BE120,'Начисление очков NEW'!$G$4:$H$69,2,FALSE),0)</f>
        <v>0</v>
      </c>
      <c r="BG120" s="6"/>
      <c r="BH120" s="59">
        <f>IFERROR(VLOOKUP(BG120,'Начисление очков NEW'!$V$4:$W$69,2,FALSE),0)</f>
        <v>0</v>
      </c>
      <c r="BI120" s="57"/>
      <c r="BJ120" s="58">
        <f>IFERROR(VLOOKUP(BI120,'Начисление очков NEW'!$V$4:$W$69,2,FALSE),0)</f>
        <v>0</v>
      </c>
      <c r="BK120" s="45">
        <v>121</v>
      </c>
      <c r="BL120" s="45">
        <v>3</v>
      </c>
      <c r="BM120" s="45">
        <v>3</v>
      </c>
      <c r="BN120" s="45">
        <v>0</v>
      </c>
      <c r="BO120" s="77">
        <v>11</v>
      </c>
      <c r="BP120" s="77">
        <v>0</v>
      </c>
      <c r="BQ120" s="96">
        <v>1</v>
      </c>
      <c r="BR120" s="97">
        <v>11</v>
      </c>
      <c r="BS120" s="77">
        <v>11</v>
      </c>
      <c r="BT120" s="50"/>
      <c r="BU120" s="50">
        <f>VLOOKUP(BT120,'Начисление очков NEW'!$V$4:$W$68,2,FALSE)</f>
        <v>0</v>
      </c>
    </row>
    <row r="121" spans="2:73" ht="15" customHeight="1" x14ac:dyDescent="0.3">
      <c r="B121" s="89" t="s">
        <v>125</v>
      </c>
      <c r="C121" s="90">
        <f>C120+1</f>
        <v>113</v>
      </c>
      <c r="D121" s="83">
        <f>IF(BK121=0," ",IF(BK121-C121=0," ",BK121-C121))</f>
        <v>-1</v>
      </c>
      <c r="E121" s="103">
        <v>3</v>
      </c>
      <c r="F121" s="107">
        <f>E121-BM121</f>
        <v>0</v>
      </c>
      <c r="G121" s="91">
        <f>N121+P121+R121+T121+V121+X121+Z121+AB121+AD121+AF121+AH121+AJ121+AL121+AN121+AP121+AR121+AT121+AV121+AX121+AZ121+BB121+BD121+BF121+BH121+BJ121</f>
        <v>13</v>
      </c>
      <c r="H121" s="84">
        <f>G121-BO121</f>
        <v>0</v>
      </c>
      <c r="I121" s="92">
        <f>ROUNDUP(COUNTIF(M121:BJ121,"&gt; 0")/2,0)</f>
        <v>2</v>
      </c>
      <c r="J121" s="93">
        <f>IF(G121=0, "", G121/I121)</f>
        <v>6.5</v>
      </c>
      <c r="K121" s="100">
        <f>SUMPRODUCT(LARGE((N121,P121,R121,T121,V121,X121,Z121,AB121,AD121,AF121,AH121,AJ121,AL121,AN121,AP121,AR121,AT121,AV121,AX121,AZ121,BB121,BD121,BF121,BH121,BJ121),{1,2,3,4,5,6,7,8}))</f>
        <v>13</v>
      </c>
      <c r="L121" s="101">
        <f>K121-BS121</f>
        <v>0</v>
      </c>
      <c r="M121" s="57" t="s">
        <v>119</v>
      </c>
      <c r="N121" s="58">
        <f>IFERROR(VLOOKUP(M121,'Начисление очков NEW'!$V$4:$W$69,2,FALSE),0)</f>
        <v>0</v>
      </c>
      <c r="O121" s="48" t="s">
        <v>119</v>
      </c>
      <c r="P121" s="48">
        <f>IFERROR(VLOOKUP(O121,'Начисление очков NEW'!$G$4:$H$69,2,FALSE),0)</f>
        <v>0</v>
      </c>
      <c r="Q121" s="57" t="s">
        <v>119</v>
      </c>
      <c r="R121" s="58">
        <f>IFERROR(VLOOKUP(Q121,'Начисление очков NEW'!$AF$4:$AG$69,2,FALSE),0)</f>
        <v>0</v>
      </c>
      <c r="S121" s="6" t="s">
        <v>119</v>
      </c>
      <c r="T121" s="59">
        <f>IFERROR(VLOOKUP(S121,'Начисление очков NEW'!$L$4:$M$69,2,FALSE),0)</f>
        <v>0</v>
      </c>
      <c r="U121" s="57" t="s">
        <v>119</v>
      </c>
      <c r="V121" s="58">
        <f>IFERROR(VLOOKUP(U121,'Начисление очков NEW'!$AF$4:$AG$69,2,FALSE),0)</f>
        <v>0</v>
      </c>
      <c r="W121" s="6" t="s">
        <v>119</v>
      </c>
      <c r="X121" s="59">
        <f>IFERROR(VLOOKUP(W121,'Начисление очков NEW'!$B$4:$C$69,2,FALSE),0)</f>
        <v>0</v>
      </c>
      <c r="Y121" s="6" t="s">
        <v>119</v>
      </c>
      <c r="Z121" s="59">
        <f>IFERROR(VLOOKUP(Y121,'Начисление очков NEW'!$V$4:$W$69,2,FALSE),0)</f>
        <v>0</v>
      </c>
      <c r="AA121" s="57" t="s">
        <v>119</v>
      </c>
      <c r="AB121" s="58">
        <f>IFERROR(VLOOKUP(AA121,'Начисление очков NEW'!$G$4:$H$69,2,FALSE),0)</f>
        <v>0</v>
      </c>
      <c r="AC121" s="6" t="s">
        <v>119</v>
      </c>
      <c r="AD121" s="59">
        <f>IFERROR(VLOOKUP(AC121,'Начисление очков NEW'!$V$4:$W$69,2,FALSE),0)</f>
        <v>0</v>
      </c>
      <c r="AE121" s="57" t="s">
        <v>119</v>
      </c>
      <c r="AF121" s="58">
        <f>IFERROR(VLOOKUP(AE121,'Начисление очков NEW'!$B$4:$C$69,2,FALSE),0)</f>
        <v>0</v>
      </c>
      <c r="AG121" s="57" t="s">
        <v>119</v>
      </c>
      <c r="AH121" s="58">
        <f>IFERROR(VLOOKUP(AG121,'Начисление очков NEW'!$V$4:$W$69,2,FALSE),0)</f>
        <v>0</v>
      </c>
      <c r="AI121" s="57" t="s">
        <v>119</v>
      </c>
      <c r="AJ121" s="58">
        <f>IFERROR(VLOOKUP(AI121,'Начисление очков NEW'!$AF$4:$AG$69,2,FALSE),0)</f>
        <v>0</v>
      </c>
      <c r="AK121" s="6" t="s">
        <v>119</v>
      </c>
      <c r="AL121" s="59">
        <f>IFERROR(VLOOKUP(AK121,'Начисление очков NEW'!$V$4:$W$69,2,FALSE),0)</f>
        <v>0</v>
      </c>
      <c r="AM121" s="57" t="s">
        <v>119</v>
      </c>
      <c r="AN121" s="58">
        <f>IFERROR(VLOOKUP(AM121,'Начисление очков NEW'!$B$4:$C$69,2,FALSE),0)</f>
        <v>0</v>
      </c>
      <c r="AO121" s="6" t="s">
        <v>119</v>
      </c>
      <c r="AP121" s="59">
        <f>IFERROR(VLOOKUP(AO121,'Начисление очков NEW'!$V$4:$W$69,2,FALSE),0)</f>
        <v>0</v>
      </c>
      <c r="AQ121" s="57" t="s">
        <v>119</v>
      </c>
      <c r="AR121" s="58">
        <f>IFERROR(VLOOKUP(AQ121,'Начисление очков NEW'!$G$4:$H$69,2,FALSE),0)</f>
        <v>0</v>
      </c>
      <c r="AS121" s="57" t="s">
        <v>119</v>
      </c>
      <c r="AT121" s="58">
        <f>IFERROR(VLOOKUP(AS121,'Начисление очков NEW'!$AF$4:$AG$69,2,FALSE),0)</f>
        <v>0</v>
      </c>
      <c r="AU121" s="6" t="s">
        <v>119</v>
      </c>
      <c r="AV121" s="59">
        <f>IFERROR(VLOOKUP(AU121,'Начисление очков NEW'!$G$4:$H$69,2,FALSE),0)</f>
        <v>0</v>
      </c>
      <c r="AW121" s="6" t="s">
        <v>119</v>
      </c>
      <c r="AX121" s="59">
        <f>IFERROR(VLOOKUP(AW121,'Начисление очков NEW'!$AF$4:$AG$69,2,FALSE),0)</f>
        <v>0</v>
      </c>
      <c r="AY121" s="57">
        <v>32</v>
      </c>
      <c r="AZ121" s="58">
        <f>IFERROR(VLOOKUP(AY121,'Начисление очков NEW'!$V$4:$W$69,2,FALSE),0)</f>
        <v>3</v>
      </c>
      <c r="BA121" s="57" t="s">
        <v>119</v>
      </c>
      <c r="BB121" s="58">
        <f>IFERROR(VLOOKUP(BA121,'Начисление очков NEW'!$B$4:$C$69,2,FALSE),0)</f>
        <v>0</v>
      </c>
      <c r="BC121" s="57" t="s">
        <v>119</v>
      </c>
      <c r="BD121" s="58">
        <f>IFERROR(VLOOKUP(BC121,'Начисление очков NEW'!$V$4:$W$69,2,FALSE),0)</f>
        <v>0</v>
      </c>
      <c r="BE121" s="6" t="s">
        <v>119</v>
      </c>
      <c r="BF121" s="59">
        <f>IFERROR(VLOOKUP(BE121,'Начисление очков NEW'!$G$4:$H$69,2,FALSE),0)</f>
        <v>0</v>
      </c>
      <c r="BG121" s="6">
        <v>17</v>
      </c>
      <c r="BH121" s="59">
        <f>IFERROR(VLOOKUP(BG121,'Начисление очков NEW'!$V$4:$W$69,2,FALSE),0)</f>
        <v>10</v>
      </c>
      <c r="BI121" s="57" t="s">
        <v>119</v>
      </c>
      <c r="BJ121" s="58">
        <f>IFERROR(VLOOKUP(BI121,'Начисление очков NEW'!$V$4:$W$69,2,FALSE),0)</f>
        <v>0</v>
      </c>
      <c r="BK121" s="45">
        <v>112</v>
      </c>
      <c r="BL121" s="45">
        <v>3</v>
      </c>
      <c r="BM121" s="45">
        <v>3</v>
      </c>
      <c r="BN121" s="74">
        <v>0</v>
      </c>
      <c r="BO121" s="76">
        <v>13</v>
      </c>
      <c r="BP121" s="76">
        <v>0</v>
      </c>
      <c r="BQ121" s="96">
        <v>2</v>
      </c>
      <c r="BR121" s="97">
        <v>6.5</v>
      </c>
      <c r="BS121" s="76">
        <v>13</v>
      </c>
      <c r="BT121" s="50"/>
      <c r="BU121" s="50">
        <f>VLOOKUP(BT121,'Начисление очков NEW'!$V$4:$W$68,2,FALSE)</f>
        <v>0</v>
      </c>
    </row>
    <row r="122" spans="2:73" ht="15" customHeight="1" x14ac:dyDescent="0.3">
      <c r="B122" s="89" t="s">
        <v>160</v>
      </c>
      <c r="C122" s="90">
        <f>C121+1</f>
        <v>114</v>
      </c>
      <c r="D122" s="83">
        <f>IF(BK122=0," ",IF(BK122-C122=0," ",BK122-C122))</f>
        <v>-1</v>
      </c>
      <c r="E122" s="103">
        <v>3</v>
      </c>
      <c r="F122" s="107">
        <f>E122-BM122</f>
        <v>0</v>
      </c>
      <c r="G122" s="91">
        <f>N122+P122+R122+T122+V122+X122+Z122+AB122+AD122+AF122+AH122+AJ122+AL122+AN122+AP122+AR122+AT122+AV122+AX122+AZ122+BB122+BD122+BF122+BH122+BJ122</f>
        <v>13</v>
      </c>
      <c r="H122" s="84">
        <f>G122-BO122</f>
        <v>0</v>
      </c>
      <c r="I122" s="92">
        <f>ROUNDUP(COUNTIF(M122:BJ122,"&gt; 0")/2,0)</f>
        <v>2</v>
      </c>
      <c r="J122" s="93">
        <f>IF(G122=0, "", G122/I122)</f>
        <v>6.5</v>
      </c>
      <c r="K122" s="100">
        <f>SUMPRODUCT(LARGE((N122,P122,R122,T122,V122,X122,Z122,AB122,AD122,AF122,AH122,AJ122,AL122,AN122,AP122,AR122,AT122,AV122,AX122,AZ122,BB122,BD122,BF122,BH122,BJ122),{1,2,3,4,5,6,7,8}))</f>
        <v>13</v>
      </c>
      <c r="L122" s="101">
        <f>K122-BS122</f>
        <v>0</v>
      </c>
      <c r="M122" s="57" t="s">
        <v>119</v>
      </c>
      <c r="N122" s="58">
        <f>IFERROR(VLOOKUP(M122,'Начисление очков NEW'!$V$4:$W$69,2,FALSE),0)</f>
        <v>0</v>
      </c>
      <c r="O122" s="48" t="s">
        <v>119</v>
      </c>
      <c r="P122" s="48">
        <f>IFERROR(VLOOKUP(O122,'Начисление очков NEW'!$G$4:$H$69,2,FALSE),0)</f>
        <v>0</v>
      </c>
      <c r="Q122" s="57" t="s">
        <v>119</v>
      </c>
      <c r="R122" s="58">
        <f>IFERROR(VLOOKUP(Q122,'Начисление очков NEW'!$AF$4:$AG$69,2,FALSE),0)</f>
        <v>0</v>
      </c>
      <c r="S122" s="6" t="s">
        <v>119</v>
      </c>
      <c r="T122" s="59">
        <f>IFERROR(VLOOKUP(S122,'Начисление очков NEW'!$L$4:$M$69,2,FALSE),0)</f>
        <v>0</v>
      </c>
      <c r="U122" s="57" t="s">
        <v>119</v>
      </c>
      <c r="V122" s="58">
        <f>IFERROR(VLOOKUP(U122,'Начисление очков NEW'!$AF$4:$AG$69,2,FALSE),0)</f>
        <v>0</v>
      </c>
      <c r="W122" s="6" t="s">
        <v>119</v>
      </c>
      <c r="X122" s="59">
        <f>IFERROR(VLOOKUP(W122,'Начисление очков NEW'!$B$4:$C$69,2,FALSE),0)</f>
        <v>0</v>
      </c>
      <c r="Y122" s="6" t="s">
        <v>119</v>
      </c>
      <c r="Z122" s="59">
        <f>IFERROR(VLOOKUP(Y122,'Начисление очков NEW'!$V$4:$W$69,2,FALSE),0)</f>
        <v>0</v>
      </c>
      <c r="AA122" s="57" t="s">
        <v>119</v>
      </c>
      <c r="AB122" s="58">
        <f>IFERROR(VLOOKUP(AA122,'Начисление очков NEW'!$G$4:$H$69,2,FALSE),0)</f>
        <v>0</v>
      </c>
      <c r="AC122" s="6" t="s">
        <v>119</v>
      </c>
      <c r="AD122" s="59">
        <f>IFERROR(VLOOKUP(AC122,'Начисление очков NEW'!$V$4:$W$69,2,FALSE),0)</f>
        <v>0</v>
      </c>
      <c r="AE122" s="57" t="s">
        <v>119</v>
      </c>
      <c r="AF122" s="58">
        <f>IFERROR(VLOOKUP(AE122,'Начисление очков NEW'!$B$4:$C$69,2,FALSE),0)</f>
        <v>0</v>
      </c>
      <c r="AG122" s="57" t="s">
        <v>119</v>
      </c>
      <c r="AH122" s="58">
        <f>IFERROR(VLOOKUP(AG122,'Начисление очков NEW'!$V$4:$W$69,2,FALSE),0)</f>
        <v>0</v>
      </c>
      <c r="AI122" s="57" t="s">
        <v>119</v>
      </c>
      <c r="AJ122" s="58">
        <f>IFERROR(VLOOKUP(AI122,'Начисление очков NEW'!$AF$4:$AG$69,2,FALSE),0)</f>
        <v>0</v>
      </c>
      <c r="AK122" s="6" t="s">
        <v>119</v>
      </c>
      <c r="AL122" s="59">
        <f>IFERROR(VLOOKUP(AK122,'Начисление очков NEW'!$V$4:$W$69,2,FALSE),0)</f>
        <v>0</v>
      </c>
      <c r="AM122" s="57" t="s">
        <v>119</v>
      </c>
      <c r="AN122" s="58">
        <f>IFERROR(VLOOKUP(AM122,'Начисление очков NEW'!$B$4:$C$69,2,FALSE),0)</f>
        <v>0</v>
      </c>
      <c r="AO122" s="6" t="s">
        <v>119</v>
      </c>
      <c r="AP122" s="59">
        <f>IFERROR(VLOOKUP(AO122,'Начисление очков NEW'!$V$4:$W$69,2,FALSE),0)</f>
        <v>0</v>
      </c>
      <c r="AQ122" s="57" t="s">
        <v>119</v>
      </c>
      <c r="AR122" s="58">
        <f>IFERROR(VLOOKUP(AQ122,'Начисление очков NEW'!$G$4:$H$69,2,FALSE),0)</f>
        <v>0</v>
      </c>
      <c r="AS122" s="57">
        <v>18</v>
      </c>
      <c r="AT122" s="58">
        <f>IFERROR(VLOOKUP(AS122,'Начисление очков NEW'!$AF$4:$AG$69,2,FALSE),0)</f>
        <v>5</v>
      </c>
      <c r="AU122" s="6" t="s">
        <v>119</v>
      </c>
      <c r="AV122" s="59">
        <f>IFERROR(VLOOKUP(AU122,'Начисление очков NEW'!$G$4:$H$69,2,FALSE),0)</f>
        <v>0</v>
      </c>
      <c r="AW122" s="6">
        <v>12</v>
      </c>
      <c r="AX122" s="59">
        <f>IFERROR(VLOOKUP(AW122,'Начисление очков NEW'!$AF$4:$AG$69,2,FALSE),0)</f>
        <v>8</v>
      </c>
      <c r="AY122" s="57"/>
      <c r="AZ122" s="58">
        <f>IFERROR(VLOOKUP(AY122,'Начисление очков NEW'!$V$4:$W$69,2,FALSE),0)</f>
        <v>0</v>
      </c>
      <c r="BA122" s="57"/>
      <c r="BB122" s="58">
        <f>IFERROR(VLOOKUP(BA122,'Начисление очков NEW'!$B$4:$C$69,2,FALSE),0)</f>
        <v>0</v>
      </c>
      <c r="BC122" s="57" t="s">
        <v>119</v>
      </c>
      <c r="BD122" s="58">
        <f>IFERROR(VLOOKUP(BC122,'Начисление очков NEW'!$V$4:$W$69,2,FALSE),0)</f>
        <v>0</v>
      </c>
      <c r="BE122" s="6" t="s">
        <v>119</v>
      </c>
      <c r="BF122" s="59">
        <f>IFERROR(VLOOKUP(BE122,'Начисление очков NEW'!$G$4:$H$69,2,FALSE),0)</f>
        <v>0</v>
      </c>
      <c r="BG122" s="6"/>
      <c r="BH122" s="59">
        <f>IFERROR(VLOOKUP(BG122,'Начисление очков NEW'!$V$4:$W$69,2,FALSE),0)</f>
        <v>0</v>
      </c>
      <c r="BI122" s="57"/>
      <c r="BJ122" s="58">
        <f>IFERROR(VLOOKUP(BI122,'Начисление очков NEW'!$V$4:$W$69,2,FALSE),0)</f>
        <v>0</v>
      </c>
      <c r="BK122" s="45">
        <v>113</v>
      </c>
      <c r="BL122" s="45">
        <v>3</v>
      </c>
      <c r="BM122" s="45">
        <v>3</v>
      </c>
      <c r="BN122" s="74">
        <v>0</v>
      </c>
      <c r="BO122" s="76">
        <v>13</v>
      </c>
      <c r="BP122" s="76">
        <v>0</v>
      </c>
      <c r="BQ122" s="96">
        <v>2</v>
      </c>
      <c r="BR122" s="97">
        <v>6.5</v>
      </c>
      <c r="BS122" s="76">
        <v>13</v>
      </c>
      <c r="BT122" s="50"/>
      <c r="BU122" s="50">
        <f>VLOOKUP(BT122,'Начисление очков NEW'!$V$4:$W$68,2,FALSE)</f>
        <v>0</v>
      </c>
    </row>
    <row r="123" spans="2:73" ht="15" customHeight="1" x14ac:dyDescent="0.3">
      <c r="B123" s="89" t="s">
        <v>143</v>
      </c>
      <c r="C123" s="90">
        <f>C122+1</f>
        <v>115</v>
      </c>
      <c r="D123" s="83">
        <f>IF(BK123=0," ",IF(BK123-C123=0," ",BK123-C123))</f>
        <v>-1</v>
      </c>
      <c r="E123" s="103">
        <v>3</v>
      </c>
      <c r="F123" s="107">
        <f>E123-BM123</f>
        <v>0</v>
      </c>
      <c r="G123" s="91">
        <f>N123+P123+R123+T123+V123+X123+Z123+AB123+AD123+AF123+AH123+AJ123+AL123+AN123+AP123+AR123+AT123+AV123+AX123+AZ123+BB123+BD123+BF123+BH123+BJ123</f>
        <v>13</v>
      </c>
      <c r="H123" s="84">
        <f>G123-BO123</f>
        <v>0</v>
      </c>
      <c r="I123" s="92">
        <f>ROUNDUP(COUNTIF(M123:BJ123,"&gt; 0")/2,0)</f>
        <v>2</v>
      </c>
      <c r="J123" s="93">
        <f>IF(G123=0, "", G123/I123)</f>
        <v>6.5</v>
      </c>
      <c r="K123" s="100">
        <f>SUMPRODUCT(LARGE((N123,P123,R123,T123,V123,X123,Z123,AB123,AD123,AF123,AH123,AJ123,AL123,AN123,AP123,AR123,AT123,AV123,AX123,AZ123,BB123,BD123,BF123,BH123,BJ123),{1,2,3,4,5,6,7,8}))</f>
        <v>13</v>
      </c>
      <c r="L123" s="101">
        <f>K123-BS123</f>
        <v>0</v>
      </c>
      <c r="M123" s="57" t="s">
        <v>119</v>
      </c>
      <c r="N123" s="58">
        <f>IFERROR(VLOOKUP(M123,'Начисление очков NEW'!$V$4:$W$69,2,FALSE),0)</f>
        <v>0</v>
      </c>
      <c r="O123" s="48" t="s">
        <v>119</v>
      </c>
      <c r="P123" s="48">
        <f>IFERROR(VLOOKUP(O123,'Начисление очков NEW'!$G$4:$H$69,2,FALSE),0)</f>
        <v>0</v>
      </c>
      <c r="Q123" s="57" t="s">
        <v>119</v>
      </c>
      <c r="R123" s="58">
        <f>IFERROR(VLOOKUP(Q123,'Начисление очков NEW'!$AF$4:$AG$69,2,FALSE),0)</f>
        <v>0</v>
      </c>
      <c r="S123" s="6" t="s">
        <v>119</v>
      </c>
      <c r="T123" s="59">
        <f>IFERROR(VLOOKUP(S123,'Начисление очков NEW'!$L$4:$M$69,2,FALSE),0)</f>
        <v>0</v>
      </c>
      <c r="U123" s="57" t="s">
        <v>119</v>
      </c>
      <c r="V123" s="58">
        <f>IFERROR(VLOOKUP(U123,'Начисление очков NEW'!$AF$4:$AG$69,2,FALSE),0)</f>
        <v>0</v>
      </c>
      <c r="W123" s="6" t="s">
        <v>119</v>
      </c>
      <c r="X123" s="59">
        <f>IFERROR(VLOOKUP(W123,'Начисление очков NEW'!$B$4:$C$69,2,FALSE),0)</f>
        <v>0</v>
      </c>
      <c r="Y123" s="6" t="s">
        <v>119</v>
      </c>
      <c r="Z123" s="59">
        <f>IFERROR(VLOOKUP(Y123,'Начисление очков NEW'!$V$4:$W$69,2,FALSE),0)</f>
        <v>0</v>
      </c>
      <c r="AA123" s="57" t="s">
        <v>119</v>
      </c>
      <c r="AB123" s="58">
        <f>IFERROR(VLOOKUP(AA123,'Начисление очков NEW'!$G$4:$H$69,2,FALSE),0)</f>
        <v>0</v>
      </c>
      <c r="AC123" s="6" t="s">
        <v>119</v>
      </c>
      <c r="AD123" s="59">
        <f>IFERROR(VLOOKUP(AC123,'Начисление очков NEW'!$V$4:$W$69,2,FALSE),0)</f>
        <v>0</v>
      </c>
      <c r="AE123" s="57" t="s">
        <v>119</v>
      </c>
      <c r="AF123" s="58">
        <f>IFERROR(VLOOKUP(AE123,'Начисление очков NEW'!$B$4:$C$69,2,FALSE),0)</f>
        <v>0</v>
      </c>
      <c r="AG123" s="57" t="s">
        <v>119</v>
      </c>
      <c r="AH123" s="58">
        <f>IFERROR(VLOOKUP(AG123,'Начисление очков NEW'!$V$4:$W$69,2,FALSE),0)</f>
        <v>0</v>
      </c>
      <c r="AI123" s="57">
        <v>9</v>
      </c>
      <c r="AJ123" s="58">
        <f>IFERROR(VLOOKUP(AI123,'Начисление очков NEW'!$AF$4:$AG$69,2,FALSE),0)</f>
        <v>10</v>
      </c>
      <c r="AK123" s="6" t="s">
        <v>119</v>
      </c>
      <c r="AL123" s="59">
        <f>IFERROR(VLOOKUP(AK123,'Начисление очков NEW'!$V$4:$W$69,2,FALSE),0)</f>
        <v>0</v>
      </c>
      <c r="AM123" s="57"/>
      <c r="AN123" s="58">
        <f>IFERROR(VLOOKUP(AM123,'Начисление очков NEW'!$B$4:$C$69,2,FALSE),0)</f>
        <v>0</v>
      </c>
      <c r="AO123" s="6" t="s">
        <v>119</v>
      </c>
      <c r="AP123" s="59">
        <f>IFERROR(VLOOKUP(AO123,'Начисление очков NEW'!$V$4:$W$69,2,FALSE),0)</f>
        <v>0</v>
      </c>
      <c r="AQ123" s="57" t="s">
        <v>119</v>
      </c>
      <c r="AR123" s="58">
        <f>IFERROR(VLOOKUP(AQ123,'Начисление очков NEW'!$G$4:$H$69,2,FALSE),0)</f>
        <v>0</v>
      </c>
      <c r="AS123" s="57" t="s">
        <v>119</v>
      </c>
      <c r="AT123" s="58">
        <f>IFERROR(VLOOKUP(AS123,'Начисление очков NEW'!$AF$4:$AG$69,2,FALSE),0)</f>
        <v>0</v>
      </c>
      <c r="AU123" s="6" t="s">
        <v>119</v>
      </c>
      <c r="AV123" s="59">
        <f>IFERROR(VLOOKUP(AU123,'Начисление очков NEW'!$G$4:$H$69,2,FALSE),0)</f>
        <v>0</v>
      </c>
      <c r="AW123" s="6" t="s">
        <v>119</v>
      </c>
      <c r="AX123" s="59">
        <f>IFERROR(VLOOKUP(AW123,'Начисление очков NEW'!$AF$4:$AG$69,2,FALSE),0)</f>
        <v>0</v>
      </c>
      <c r="AY123" s="57">
        <v>32</v>
      </c>
      <c r="AZ123" s="58">
        <f>IFERROR(VLOOKUP(AY123,'Начисление очков NEW'!$V$4:$W$69,2,FALSE),0)</f>
        <v>3</v>
      </c>
      <c r="BA123" s="57"/>
      <c r="BB123" s="58">
        <f>IFERROR(VLOOKUP(BA123,'Начисление очков NEW'!$B$4:$C$69,2,FALSE),0)</f>
        <v>0</v>
      </c>
      <c r="BC123" s="57" t="s">
        <v>119</v>
      </c>
      <c r="BD123" s="58">
        <f>IFERROR(VLOOKUP(BC123,'Начисление очков NEW'!$V$4:$W$69,2,FALSE),0)</f>
        <v>0</v>
      </c>
      <c r="BE123" s="6" t="s">
        <v>119</v>
      </c>
      <c r="BF123" s="59">
        <f>IFERROR(VLOOKUP(BE123,'Начисление очков NEW'!$G$4:$H$69,2,FALSE),0)</f>
        <v>0</v>
      </c>
      <c r="BG123" s="6"/>
      <c r="BH123" s="59">
        <f>IFERROR(VLOOKUP(BG123,'Начисление очков NEW'!$V$4:$W$69,2,FALSE),0)</f>
        <v>0</v>
      </c>
      <c r="BI123" s="57"/>
      <c r="BJ123" s="58">
        <f>IFERROR(VLOOKUP(BI123,'Начисление очков NEW'!$V$4:$W$69,2,FALSE),0)</f>
        <v>0</v>
      </c>
      <c r="BK123" s="45">
        <v>114</v>
      </c>
      <c r="BL123" s="45">
        <v>3</v>
      </c>
      <c r="BM123" s="45">
        <v>3</v>
      </c>
      <c r="BN123" s="74">
        <v>0</v>
      </c>
      <c r="BO123" s="76">
        <v>13</v>
      </c>
      <c r="BP123" s="76">
        <v>0</v>
      </c>
      <c r="BQ123" s="96">
        <v>2</v>
      </c>
      <c r="BR123" s="97">
        <v>6.5</v>
      </c>
      <c r="BS123" s="76">
        <v>13</v>
      </c>
      <c r="BT123" s="50"/>
      <c r="BU123" s="50">
        <f>VLOOKUP(BT123,'Начисление очков NEW'!$V$4:$W$68,2,FALSE)</f>
        <v>0</v>
      </c>
    </row>
    <row r="124" spans="2:73" ht="15" customHeight="1" x14ac:dyDescent="0.3">
      <c r="B124" s="89" t="s">
        <v>96</v>
      </c>
      <c r="C124" s="90">
        <f>C123+1</f>
        <v>116</v>
      </c>
      <c r="D124" s="83">
        <f>IF(BK124=0," ",IF(BK124-C124=0," ",BK124-C124))</f>
        <v>-1</v>
      </c>
      <c r="E124" s="103">
        <v>3</v>
      </c>
      <c r="F124" s="107">
        <f>E124-BM124</f>
        <v>0</v>
      </c>
      <c r="G124" s="91">
        <f>N124+P124+R124+T124+V124+X124+Z124+AB124+AD124+AF124+AH124+AJ124+AL124+AN124+AP124+AR124+AT124+AV124+AX124+AZ124+BB124+BD124+BF124+BH124+BJ124</f>
        <v>12</v>
      </c>
      <c r="H124" s="84">
        <f>G124-BO124</f>
        <v>0</v>
      </c>
      <c r="I124" s="92">
        <f>ROUNDUP(COUNTIF(M124:BJ124,"&gt; 0")/2,0)</f>
        <v>1</v>
      </c>
      <c r="J124" s="93">
        <f>IF(G124=0, "", G124/I124)</f>
        <v>12</v>
      </c>
      <c r="K124" s="100">
        <f>SUMPRODUCT(LARGE((N124,P124,R124,T124,V124,X124,Z124,AB124,AD124,AF124,AH124,AJ124,AL124,AN124,AP124,AR124,AT124,AV124,AX124,AZ124,BB124,BD124,BF124,BH124,BJ124),{1,2,3,4,5,6,7,8}))</f>
        <v>12</v>
      </c>
      <c r="L124" s="101">
        <f>K124-BS124</f>
        <v>0</v>
      </c>
      <c r="M124" s="57" t="s">
        <v>119</v>
      </c>
      <c r="N124" s="58">
        <f>IFERROR(VLOOKUP(M124,'Начисление очков NEW'!$V$4:$W$69,2,FALSE),0)</f>
        <v>0</v>
      </c>
      <c r="O124" s="48" t="s">
        <v>119</v>
      </c>
      <c r="P124" s="48">
        <f>IFERROR(VLOOKUP(O124,'Начисление очков NEW'!$G$4:$H$69,2,FALSE),0)</f>
        <v>0</v>
      </c>
      <c r="Q124" s="57" t="s">
        <v>119</v>
      </c>
      <c r="R124" s="58">
        <f>IFERROR(VLOOKUP(Q124,'Начисление очков NEW'!$AF$4:$AG$69,2,FALSE),0)</f>
        <v>0</v>
      </c>
      <c r="S124" s="6" t="s">
        <v>119</v>
      </c>
      <c r="T124" s="59">
        <f>IFERROR(VLOOKUP(S124,'Начисление очков NEW'!$L$4:$M$69,2,FALSE),0)</f>
        <v>0</v>
      </c>
      <c r="U124" s="57" t="s">
        <v>119</v>
      </c>
      <c r="V124" s="58">
        <f>IFERROR(VLOOKUP(U124,'Начисление очков NEW'!$AF$4:$AG$69,2,FALSE),0)</f>
        <v>0</v>
      </c>
      <c r="W124" s="6" t="s">
        <v>119</v>
      </c>
      <c r="X124" s="59">
        <f>IFERROR(VLOOKUP(W124,'Начисление очков NEW'!$B$4:$C$69,2,FALSE),0)</f>
        <v>0</v>
      </c>
      <c r="Y124" s="6" t="s">
        <v>119</v>
      </c>
      <c r="Z124" s="59">
        <f>IFERROR(VLOOKUP(Y124,'Начисление очков NEW'!$V$4:$W$69,2,FALSE),0)</f>
        <v>0</v>
      </c>
      <c r="AA124" s="57" t="s">
        <v>119</v>
      </c>
      <c r="AB124" s="58">
        <f>IFERROR(VLOOKUP(AA124,'Начисление очков NEW'!$G$4:$H$69,2,FALSE),0)</f>
        <v>0</v>
      </c>
      <c r="AC124" s="6" t="s">
        <v>119</v>
      </c>
      <c r="AD124" s="59">
        <f>IFERROR(VLOOKUP(AC124,'Начисление очков NEW'!$V$4:$W$69,2,FALSE),0)</f>
        <v>0</v>
      </c>
      <c r="AE124" s="57" t="s">
        <v>119</v>
      </c>
      <c r="AF124" s="58">
        <f>IFERROR(VLOOKUP(AE124,'Начисление очков NEW'!$B$4:$C$69,2,FALSE),0)</f>
        <v>0</v>
      </c>
      <c r="AG124" s="57" t="s">
        <v>119</v>
      </c>
      <c r="AH124" s="58">
        <f>IFERROR(VLOOKUP(AG124,'Начисление очков NEW'!$V$4:$W$69,2,FALSE),0)</f>
        <v>0</v>
      </c>
      <c r="AI124" s="57" t="s">
        <v>119</v>
      </c>
      <c r="AJ124" s="58">
        <f>IFERROR(VLOOKUP(AI124,'Начисление очков NEW'!$AF$4:$AG$69,2,FALSE),0)</f>
        <v>0</v>
      </c>
      <c r="AK124" s="6" t="s">
        <v>119</v>
      </c>
      <c r="AL124" s="59">
        <f>IFERROR(VLOOKUP(AK124,'Начисление очков NEW'!$V$4:$W$69,2,FALSE),0)</f>
        <v>0</v>
      </c>
      <c r="AM124" s="57" t="s">
        <v>119</v>
      </c>
      <c r="AN124" s="58">
        <f>IFERROR(VLOOKUP(AM124,'Начисление очков NEW'!$B$4:$C$69,2,FALSE),0)</f>
        <v>0</v>
      </c>
      <c r="AO124" s="6" t="s">
        <v>119</v>
      </c>
      <c r="AP124" s="59">
        <f>IFERROR(VLOOKUP(AO124,'Начисление очков NEW'!$V$4:$W$69,2,FALSE),0)</f>
        <v>0</v>
      </c>
      <c r="AQ124" s="57" t="s">
        <v>119</v>
      </c>
      <c r="AR124" s="58">
        <f>IFERROR(VLOOKUP(AQ124,'Начисление очков NEW'!$G$4:$H$69,2,FALSE),0)</f>
        <v>0</v>
      </c>
      <c r="AS124" s="57" t="s">
        <v>119</v>
      </c>
      <c r="AT124" s="58">
        <f>IFERROR(VLOOKUP(AS124,'Начисление очков NEW'!$AF$4:$AG$69,2,FALSE),0)</f>
        <v>0</v>
      </c>
      <c r="AU124" s="6" t="s">
        <v>119</v>
      </c>
      <c r="AV124" s="59">
        <f>IFERROR(VLOOKUP(AU124,'Начисление очков NEW'!$G$4:$H$69,2,FALSE),0)</f>
        <v>0</v>
      </c>
      <c r="AW124" s="6" t="s">
        <v>119</v>
      </c>
      <c r="AX124" s="59">
        <f>IFERROR(VLOOKUP(AW124,'Начисление очков NEW'!$AF$4:$AG$69,2,FALSE),0)</f>
        <v>0</v>
      </c>
      <c r="AY124" s="57" t="s">
        <v>119</v>
      </c>
      <c r="AZ124" s="58">
        <f>IFERROR(VLOOKUP(AY124,'Начисление очков NEW'!$V$4:$W$69,2,FALSE),0)</f>
        <v>0</v>
      </c>
      <c r="BA124" s="57" t="s">
        <v>119</v>
      </c>
      <c r="BB124" s="58">
        <f>IFERROR(VLOOKUP(BA124,'Начисление очков NEW'!$B$4:$C$69,2,FALSE),0)</f>
        <v>0</v>
      </c>
      <c r="BC124" s="57">
        <v>15</v>
      </c>
      <c r="BD124" s="58">
        <f>IFERROR(VLOOKUP(BC124,'Начисление очков NEW'!$V$4:$W$69,2,FALSE),0)</f>
        <v>12</v>
      </c>
      <c r="BE124" s="6" t="s">
        <v>119</v>
      </c>
      <c r="BF124" s="59">
        <f>IFERROR(VLOOKUP(BE124,'Начисление очков NEW'!$G$4:$H$69,2,FALSE),0)</f>
        <v>0</v>
      </c>
      <c r="BG124" s="6" t="s">
        <v>119</v>
      </c>
      <c r="BH124" s="59">
        <f>IFERROR(VLOOKUP(BG124,'Начисление очков NEW'!$V$4:$W$69,2,FALSE),0)</f>
        <v>0</v>
      </c>
      <c r="BI124" s="57"/>
      <c r="BJ124" s="58">
        <f>IFERROR(VLOOKUP(BI124,'Начисление очков NEW'!$V$4:$W$69,2,FALSE),0)</f>
        <v>0</v>
      </c>
      <c r="BK124" s="45">
        <v>115</v>
      </c>
      <c r="BL124" s="45">
        <v>3</v>
      </c>
      <c r="BM124" s="45">
        <v>3</v>
      </c>
      <c r="BN124" s="74">
        <v>0</v>
      </c>
      <c r="BO124" s="76">
        <v>12</v>
      </c>
      <c r="BP124" s="76">
        <v>0</v>
      </c>
      <c r="BQ124" s="96">
        <v>1</v>
      </c>
      <c r="BR124" s="97">
        <v>12</v>
      </c>
      <c r="BS124" s="76">
        <v>12</v>
      </c>
      <c r="BT124" s="50"/>
      <c r="BU124" s="50">
        <f>VLOOKUP(BT124,'Начисление очков NEW'!$V$4:$W$68,2,FALSE)</f>
        <v>0</v>
      </c>
    </row>
    <row r="125" spans="2:73" ht="15" customHeight="1" x14ac:dyDescent="0.3">
      <c r="B125" s="89" t="s">
        <v>135</v>
      </c>
      <c r="C125" s="90">
        <f>C124+1</f>
        <v>117</v>
      </c>
      <c r="D125" s="83">
        <f>IF(BK125=0," ",IF(BK125-C125=0," ",BK125-C125))</f>
        <v>-1</v>
      </c>
      <c r="E125" s="103">
        <v>3</v>
      </c>
      <c r="F125" s="107">
        <f>E125-BM125</f>
        <v>0</v>
      </c>
      <c r="G125" s="91">
        <f>N125+P125+R125+T125+V125+X125+Z125+AB125+AD125+AF125+AH125+AJ125+AL125+AN125+AP125+AR125+AT125+AV125+AX125+AZ125+BB125+BD125+BF125+BH125+BJ125</f>
        <v>12</v>
      </c>
      <c r="H125" s="84">
        <f>G125-BO125</f>
        <v>0</v>
      </c>
      <c r="I125" s="92">
        <f>ROUNDUP(COUNTIF(M125:BJ125,"&gt; 0")/2,0)</f>
        <v>1</v>
      </c>
      <c r="J125" s="93">
        <f>IF(G125=0, "", G125/I125)</f>
        <v>12</v>
      </c>
      <c r="K125" s="100">
        <f>SUMPRODUCT(LARGE((N125,P125,R125,T125,V125,X125,Z125,AB125,AD125,AF125,AH125,AJ125,AL125,AN125,AP125,AR125,AT125,AV125,AX125,AZ125,BB125,BD125,BF125,BH125,BJ125),{1,2,3,4,5,6,7,8}))</f>
        <v>12</v>
      </c>
      <c r="L125" s="101">
        <f>K125-BS125</f>
        <v>0</v>
      </c>
      <c r="M125" s="57" t="s">
        <v>119</v>
      </c>
      <c r="N125" s="58">
        <f>IFERROR(VLOOKUP(M125,'Начисление очков NEW'!$V$4:$W$69,2,FALSE),0)</f>
        <v>0</v>
      </c>
      <c r="O125" s="48" t="s">
        <v>119</v>
      </c>
      <c r="P125" s="48">
        <f>IFERROR(VLOOKUP(O125,'Начисление очков NEW'!$G$4:$H$69,2,FALSE),0)</f>
        <v>0</v>
      </c>
      <c r="Q125" s="57" t="s">
        <v>119</v>
      </c>
      <c r="R125" s="58">
        <f>IFERROR(VLOOKUP(Q125,'Начисление очков NEW'!$AF$4:$AG$69,2,FALSE),0)</f>
        <v>0</v>
      </c>
      <c r="S125" s="6" t="s">
        <v>119</v>
      </c>
      <c r="T125" s="59">
        <f>IFERROR(VLOOKUP(S125,'Начисление очков NEW'!$L$4:$M$69,2,FALSE),0)</f>
        <v>0</v>
      </c>
      <c r="U125" s="57" t="s">
        <v>119</v>
      </c>
      <c r="V125" s="58">
        <f>IFERROR(VLOOKUP(U125,'Начисление очков NEW'!$AF$4:$AG$69,2,FALSE),0)</f>
        <v>0</v>
      </c>
      <c r="W125" s="6" t="s">
        <v>119</v>
      </c>
      <c r="X125" s="59">
        <f>IFERROR(VLOOKUP(W125,'Начисление очков NEW'!$B$4:$C$69,2,FALSE),0)</f>
        <v>0</v>
      </c>
      <c r="Y125" s="6" t="s">
        <v>119</v>
      </c>
      <c r="Z125" s="59">
        <f>IFERROR(VLOOKUP(Y125,'Начисление очков NEW'!$V$4:$W$69,2,FALSE),0)</f>
        <v>0</v>
      </c>
      <c r="AA125" s="57" t="s">
        <v>119</v>
      </c>
      <c r="AB125" s="58">
        <f>IFERROR(VLOOKUP(AA125,'Начисление очков NEW'!$G$4:$H$69,2,FALSE),0)</f>
        <v>0</v>
      </c>
      <c r="AC125" s="6" t="s">
        <v>119</v>
      </c>
      <c r="AD125" s="59">
        <f>IFERROR(VLOOKUP(AC125,'Начисление очков NEW'!$V$4:$W$69,2,FALSE),0)</f>
        <v>0</v>
      </c>
      <c r="AE125" s="57" t="s">
        <v>119</v>
      </c>
      <c r="AF125" s="58">
        <f>IFERROR(VLOOKUP(AE125,'Начисление очков NEW'!$B$4:$C$69,2,FALSE),0)</f>
        <v>0</v>
      </c>
      <c r="AG125" s="57" t="s">
        <v>119</v>
      </c>
      <c r="AH125" s="58">
        <f>IFERROR(VLOOKUP(AG125,'Начисление очков NEW'!$V$4:$W$69,2,FALSE),0)</f>
        <v>0</v>
      </c>
      <c r="AI125" s="57" t="s">
        <v>119</v>
      </c>
      <c r="AJ125" s="58">
        <f>IFERROR(VLOOKUP(AI125,'Начисление очков NEW'!$AF$4:$AG$69,2,FALSE),0)</f>
        <v>0</v>
      </c>
      <c r="AK125" s="6" t="s">
        <v>119</v>
      </c>
      <c r="AL125" s="59">
        <f>IFERROR(VLOOKUP(AK125,'Начисление очков NEW'!$V$4:$W$69,2,FALSE),0)</f>
        <v>0</v>
      </c>
      <c r="AM125" s="57" t="s">
        <v>119</v>
      </c>
      <c r="AN125" s="58">
        <f>IFERROR(VLOOKUP(AM125,'Начисление очков NEW'!$B$4:$C$69,2,FALSE),0)</f>
        <v>0</v>
      </c>
      <c r="AO125" s="6" t="s">
        <v>119</v>
      </c>
      <c r="AP125" s="59">
        <f>IFERROR(VLOOKUP(AO125,'Начисление очков NEW'!$V$4:$W$69,2,FALSE),0)</f>
        <v>0</v>
      </c>
      <c r="AQ125" s="57" t="s">
        <v>119</v>
      </c>
      <c r="AR125" s="58">
        <f>IFERROR(VLOOKUP(AQ125,'Начисление очков NEW'!$G$4:$H$69,2,FALSE),0)</f>
        <v>0</v>
      </c>
      <c r="AS125" s="57" t="s">
        <v>119</v>
      </c>
      <c r="AT125" s="58">
        <f>IFERROR(VLOOKUP(AS125,'Начисление очков NEW'!$AF$4:$AG$69,2,FALSE),0)</f>
        <v>0</v>
      </c>
      <c r="AU125" s="6" t="s">
        <v>119</v>
      </c>
      <c r="AV125" s="59">
        <f>IFERROR(VLOOKUP(AU125,'Начисление очков NEW'!$G$4:$H$69,2,FALSE),0)</f>
        <v>0</v>
      </c>
      <c r="AW125" s="6" t="s">
        <v>119</v>
      </c>
      <c r="AX125" s="59">
        <f>IFERROR(VLOOKUP(AW125,'Начисление очков NEW'!$AF$4:$AG$69,2,FALSE),0)</f>
        <v>0</v>
      </c>
      <c r="AY125" s="57" t="s">
        <v>119</v>
      </c>
      <c r="AZ125" s="58">
        <f>IFERROR(VLOOKUP(AY125,'Начисление очков NEW'!$V$4:$W$69,2,FALSE),0)</f>
        <v>0</v>
      </c>
      <c r="BA125" s="57"/>
      <c r="BB125" s="58">
        <f>IFERROR(VLOOKUP(BA125,'Начисление очков NEW'!$B$4:$C$69,2,FALSE),0)</f>
        <v>0</v>
      </c>
      <c r="BC125" s="57">
        <v>15</v>
      </c>
      <c r="BD125" s="58">
        <f>IFERROR(VLOOKUP(BC125,'Начисление очков NEW'!$V$4:$W$69,2,FALSE),0)</f>
        <v>12</v>
      </c>
      <c r="BE125" s="6"/>
      <c r="BF125" s="59">
        <f>IFERROR(VLOOKUP(BE125,'Начисление очков NEW'!$G$4:$H$69,2,FALSE),0)</f>
        <v>0</v>
      </c>
      <c r="BG125" s="6"/>
      <c r="BH125" s="59">
        <f>IFERROR(VLOOKUP(BG125,'Начисление очков NEW'!$V$4:$W$69,2,FALSE),0)</f>
        <v>0</v>
      </c>
      <c r="BI125" s="57"/>
      <c r="BJ125" s="58">
        <f>IFERROR(VLOOKUP(BI125,'Начисление очков NEW'!$V$4:$W$69,2,FALSE),0)</f>
        <v>0</v>
      </c>
      <c r="BK125" s="45">
        <v>116</v>
      </c>
      <c r="BL125" s="45">
        <v>3</v>
      </c>
      <c r="BM125" s="45">
        <v>3</v>
      </c>
      <c r="BN125" s="74">
        <v>0</v>
      </c>
      <c r="BO125" s="76">
        <v>12</v>
      </c>
      <c r="BP125" s="76">
        <v>0</v>
      </c>
      <c r="BQ125" s="96">
        <v>1</v>
      </c>
      <c r="BR125" s="97">
        <v>12</v>
      </c>
      <c r="BS125" s="76">
        <v>12</v>
      </c>
      <c r="BT125" s="50"/>
      <c r="BU125" s="50">
        <f>VLOOKUP(BT125,'Начисление очков NEW'!$V$4:$W$68,2,FALSE)</f>
        <v>0</v>
      </c>
    </row>
    <row r="126" spans="2:73" ht="15" customHeight="1" x14ac:dyDescent="0.3">
      <c r="B126" s="89" t="s">
        <v>240</v>
      </c>
      <c r="C126" s="90">
        <f>C125+1</f>
        <v>118</v>
      </c>
      <c r="D126" s="83" t="str">
        <f>IF(BK126=0," ",IF(BK126-C126=0," ",BK126-C126))</f>
        <v xml:space="preserve"> </v>
      </c>
      <c r="E126" s="103">
        <v>3</v>
      </c>
      <c r="F126" s="107">
        <f>E126-BM126</f>
        <v>0</v>
      </c>
      <c r="G126" s="91">
        <f>N126+P126+R126+T126+V126+X126+Z126+AB126+AD126+AF126+AH126+AJ126+AL126+AN126+AP126+AR126+AT126+AV126+AX126+AZ126+BB126+BD126+BF126+BH126+BJ126</f>
        <v>11</v>
      </c>
      <c r="H126" s="84">
        <f>G126-BO126</f>
        <v>11</v>
      </c>
      <c r="I126" s="92">
        <f>ROUNDUP(COUNTIF(M126:BJ126,"&gt; 0")/2,0)</f>
        <v>1</v>
      </c>
      <c r="J126" s="93">
        <f>IF(G126=0, "", G126/I126)</f>
        <v>11</v>
      </c>
      <c r="K126" s="100">
        <f>SUMPRODUCT(LARGE((N126,P126,R126,T126,V126,X126,Z126,AB126,AD126,AF126,AH126,AJ126,AL126,AN126,AP126,AR126,AT126,AV126,AX126,AZ126,BB126,BD126,BF126,BH126,BJ126),{1,2,3,4,5,6,7,8}))</f>
        <v>11</v>
      </c>
      <c r="L126" s="101">
        <f>K126-BS126</f>
        <v>11</v>
      </c>
      <c r="M126" s="57">
        <v>16</v>
      </c>
      <c r="N126" s="58">
        <f>IFERROR(VLOOKUP(M126,'Начисление очков NEW'!$V$4:$W$69,2,FALSE),0)</f>
        <v>11</v>
      </c>
      <c r="O126" s="48" t="s">
        <v>119</v>
      </c>
      <c r="P126" s="48">
        <f>IFERROR(VLOOKUP(O126,'Начисление очков NEW'!$G$4:$H$69,2,FALSE),0)</f>
        <v>0</v>
      </c>
      <c r="Q126" s="57" t="s">
        <v>119</v>
      </c>
      <c r="R126" s="58">
        <f>IFERROR(VLOOKUP(Q126,'Начисление очков NEW'!$AF$4:$AG$69,2,FALSE),0)</f>
        <v>0</v>
      </c>
      <c r="S126" s="6" t="s">
        <v>119</v>
      </c>
      <c r="T126" s="59">
        <f>IFERROR(VLOOKUP(S126,'Начисление очков NEW'!$L$4:$M$69,2,FALSE),0)</f>
        <v>0</v>
      </c>
      <c r="U126" s="57" t="s">
        <v>119</v>
      </c>
      <c r="V126" s="58">
        <f>IFERROR(VLOOKUP(U126,'Начисление очков NEW'!$AF$4:$AG$69,2,FALSE),0)</f>
        <v>0</v>
      </c>
      <c r="W126" s="6" t="s">
        <v>119</v>
      </c>
      <c r="X126" s="59">
        <f>IFERROR(VLOOKUP(W126,'Начисление очков NEW'!$B$4:$C$69,2,FALSE),0)</f>
        <v>0</v>
      </c>
      <c r="Y126" s="6" t="s">
        <v>119</v>
      </c>
      <c r="Z126" s="59">
        <f>IFERROR(VLOOKUP(Y126,'Начисление очков NEW'!$V$4:$W$69,2,FALSE),0)</f>
        <v>0</v>
      </c>
      <c r="AA126" s="57" t="s">
        <v>119</v>
      </c>
      <c r="AB126" s="58">
        <f>IFERROR(VLOOKUP(AA126,'Начисление очков NEW'!$G$4:$H$69,2,FALSE),0)</f>
        <v>0</v>
      </c>
      <c r="AC126" s="6" t="s">
        <v>119</v>
      </c>
      <c r="AD126" s="59">
        <f>IFERROR(VLOOKUP(AC126,'Начисление очков NEW'!$V$4:$W$69,2,FALSE),0)</f>
        <v>0</v>
      </c>
      <c r="AE126" s="57" t="s">
        <v>119</v>
      </c>
      <c r="AF126" s="58">
        <f>IFERROR(VLOOKUP(AE126,'Начисление очков NEW'!$B$4:$C$69,2,FALSE),0)</f>
        <v>0</v>
      </c>
      <c r="AG126" s="57" t="s">
        <v>119</v>
      </c>
      <c r="AH126" s="58">
        <f>IFERROR(VLOOKUP(AG126,'Начисление очков NEW'!$V$4:$W$69,2,FALSE),0)</f>
        <v>0</v>
      </c>
      <c r="AI126" s="57" t="s">
        <v>119</v>
      </c>
      <c r="AJ126" s="58">
        <f>IFERROR(VLOOKUP(AI126,'Начисление очков NEW'!$AF$4:$AG$69,2,FALSE),0)</f>
        <v>0</v>
      </c>
      <c r="AK126" s="6" t="s">
        <v>119</v>
      </c>
      <c r="AL126" s="59">
        <f>IFERROR(VLOOKUP(AK126,'Начисление очков NEW'!$V$4:$W$69,2,FALSE),0)</f>
        <v>0</v>
      </c>
      <c r="AM126" s="57" t="s">
        <v>119</v>
      </c>
      <c r="AN126" s="58">
        <f>IFERROR(VLOOKUP(AM126,'Начисление очков NEW'!$B$4:$C$69,2,FALSE),0)</f>
        <v>0</v>
      </c>
      <c r="AO126" s="6" t="s">
        <v>119</v>
      </c>
      <c r="AP126" s="59">
        <f>IFERROR(VLOOKUP(AO126,'Начисление очков NEW'!$V$4:$W$69,2,FALSE),0)</f>
        <v>0</v>
      </c>
      <c r="AQ126" s="57" t="s">
        <v>119</v>
      </c>
      <c r="AR126" s="58">
        <f>IFERROR(VLOOKUP(AQ126,'Начисление очков NEW'!$G$4:$H$69,2,FALSE),0)</f>
        <v>0</v>
      </c>
      <c r="AS126" s="57" t="s">
        <v>119</v>
      </c>
      <c r="AT126" s="58">
        <f>IFERROR(VLOOKUP(AS126,'Начисление очков NEW'!$AF$4:$AG$69,2,FALSE),0)</f>
        <v>0</v>
      </c>
      <c r="AU126" s="6" t="s">
        <v>119</v>
      </c>
      <c r="AV126" s="59">
        <f>IFERROR(VLOOKUP(AU126,'Начисление очков NEW'!$G$4:$H$69,2,FALSE),0)</f>
        <v>0</v>
      </c>
      <c r="AW126" s="6" t="s">
        <v>119</v>
      </c>
      <c r="AX126" s="59">
        <f>IFERROR(VLOOKUP(AW126,'Начисление очков NEW'!$AF$4:$AG$69,2,FALSE),0)</f>
        <v>0</v>
      </c>
      <c r="AY126" s="57"/>
      <c r="AZ126" s="58">
        <f>IFERROR(VLOOKUP(AY126,'Начисление очков NEW'!$V$4:$W$69,2,FALSE),0)</f>
        <v>0</v>
      </c>
      <c r="BA126" s="57"/>
      <c r="BB126" s="58">
        <f>IFERROR(VLOOKUP(BA126,'Начисление очков NEW'!$B$4:$C$69,2,FALSE),0)</f>
        <v>0</v>
      </c>
      <c r="BC126" s="57" t="s">
        <v>119</v>
      </c>
      <c r="BD126" s="58">
        <f>IFERROR(VLOOKUP(BC126,'Начисление очков NEW'!$V$4:$W$69,2,FALSE),0)</f>
        <v>0</v>
      </c>
      <c r="BE126" s="6" t="s">
        <v>119</v>
      </c>
      <c r="BF126" s="59">
        <f>IFERROR(VLOOKUP(BE126,'Начисление очков NEW'!$G$4:$H$69,2,FALSE),0)</f>
        <v>0</v>
      </c>
      <c r="BG126" s="6"/>
      <c r="BH126" s="59">
        <f>IFERROR(VLOOKUP(BG126,'Начисление очков NEW'!$V$4:$W$69,2,FALSE),0)</f>
        <v>0</v>
      </c>
      <c r="BI126" s="57"/>
      <c r="BJ126" s="58">
        <f>IFERROR(VLOOKUP(BI126,'Начисление очков NEW'!$V$4:$W$69,2,FALSE),0)</f>
        <v>0</v>
      </c>
      <c r="BK126" s="45"/>
      <c r="BL126" s="45" t="s">
        <v>221</v>
      </c>
      <c r="BM126" s="45">
        <v>3</v>
      </c>
      <c r="BN126" s="45">
        <v>0</v>
      </c>
      <c r="BO126" s="77">
        <v>0</v>
      </c>
      <c r="BP126" s="77">
        <v>0</v>
      </c>
      <c r="BQ126" s="96">
        <v>0</v>
      </c>
      <c r="BR126" s="97" t="s">
        <v>119</v>
      </c>
      <c r="BS126" s="77">
        <v>0</v>
      </c>
      <c r="BT126" s="50"/>
      <c r="BU126" s="50">
        <f>VLOOKUP(BT126,'Начисление очков NEW'!$V$4:$W$68,2,FALSE)</f>
        <v>0</v>
      </c>
    </row>
    <row r="127" spans="2:73" ht="15" customHeight="1" x14ac:dyDescent="0.3">
      <c r="B127" s="89" t="s">
        <v>140</v>
      </c>
      <c r="C127" s="90">
        <f>C126+1</f>
        <v>119</v>
      </c>
      <c r="D127" s="83">
        <f>IF(BK127=0," ",IF(BK127-C127=0," ",BK127-C127))</f>
        <v>-2</v>
      </c>
      <c r="E127" s="103">
        <v>3</v>
      </c>
      <c r="F127" s="107">
        <f>E127-BM127</f>
        <v>0</v>
      </c>
      <c r="G127" s="91">
        <f>N127+P127+R127+T127+V127+X127+Z127+AB127+AD127+AF127+AH127+AJ127+AL127+AN127+AP127+AR127+AT127+AV127+AX127+AZ127+BB127+BD127+BF127+BH127+BJ127</f>
        <v>11</v>
      </c>
      <c r="H127" s="84">
        <f>G127-BO127</f>
        <v>0</v>
      </c>
      <c r="I127" s="92">
        <f>ROUNDUP(COUNTIF(M127:BJ127,"&gt; 0")/2,0)</f>
        <v>1</v>
      </c>
      <c r="J127" s="93">
        <f>IF(G127=0, "", G127/I127)</f>
        <v>11</v>
      </c>
      <c r="K127" s="100">
        <f>SUMPRODUCT(LARGE((N127,P127,R127,T127,V127,X127,Z127,AB127,AD127,AF127,AH127,AJ127,AL127,AN127,AP127,AR127,AT127,AV127,AX127,AZ127,BB127,BD127,BF127,BH127,BJ127),{1,2,3,4,5,6,7,8}))</f>
        <v>11</v>
      </c>
      <c r="L127" s="101">
        <f>K127-BS127</f>
        <v>0</v>
      </c>
      <c r="M127" s="57" t="s">
        <v>119</v>
      </c>
      <c r="N127" s="58">
        <f>IFERROR(VLOOKUP(M127,'Начисление очков NEW'!$V$4:$W$69,2,FALSE),0)</f>
        <v>0</v>
      </c>
      <c r="O127" s="48" t="s">
        <v>119</v>
      </c>
      <c r="P127" s="48">
        <f>IFERROR(VLOOKUP(O127,'Начисление очков NEW'!$G$4:$H$69,2,FALSE),0)</f>
        <v>0</v>
      </c>
      <c r="Q127" s="57" t="s">
        <v>119</v>
      </c>
      <c r="R127" s="58">
        <f>IFERROR(VLOOKUP(Q127,'Начисление очков NEW'!$AF$4:$AG$69,2,FALSE),0)</f>
        <v>0</v>
      </c>
      <c r="S127" s="6" t="s">
        <v>119</v>
      </c>
      <c r="T127" s="59">
        <f>IFERROR(VLOOKUP(S127,'Начисление очков NEW'!$L$4:$M$69,2,FALSE),0)</f>
        <v>0</v>
      </c>
      <c r="U127" s="57" t="s">
        <v>119</v>
      </c>
      <c r="V127" s="58">
        <f>IFERROR(VLOOKUP(U127,'Начисление очков NEW'!$AF$4:$AG$69,2,FALSE),0)</f>
        <v>0</v>
      </c>
      <c r="W127" s="6" t="s">
        <v>119</v>
      </c>
      <c r="X127" s="59">
        <f>IFERROR(VLOOKUP(W127,'Начисление очков NEW'!$B$4:$C$69,2,FALSE),0)</f>
        <v>0</v>
      </c>
      <c r="Y127" s="6" t="s">
        <v>119</v>
      </c>
      <c r="Z127" s="59">
        <f>IFERROR(VLOOKUP(Y127,'Начисление очков NEW'!$V$4:$W$69,2,FALSE),0)</f>
        <v>0</v>
      </c>
      <c r="AA127" s="57" t="s">
        <v>119</v>
      </c>
      <c r="AB127" s="58">
        <f>IFERROR(VLOOKUP(AA127,'Начисление очков NEW'!$G$4:$H$69,2,FALSE),0)</f>
        <v>0</v>
      </c>
      <c r="AC127" s="6" t="s">
        <v>119</v>
      </c>
      <c r="AD127" s="59">
        <f>IFERROR(VLOOKUP(AC127,'Начисление очков NEW'!$V$4:$W$69,2,FALSE),0)</f>
        <v>0</v>
      </c>
      <c r="AE127" s="57" t="s">
        <v>119</v>
      </c>
      <c r="AF127" s="58">
        <f>IFERROR(VLOOKUP(AE127,'Начисление очков NEW'!$B$4:$C$69,2,FALSE),0)</f>
        <v>0</v>
      </c>
      <c r="AG127" s="57" t="s">
        <v>119</v>
      </c>
      <c r="AH127" s="58">
        <f>IFERROR(VLOOKUP(AG127,'Начисление очков NEW'!$V$4:$W$69,2,FALSE),0)</f>
        <v>0</v>
      </c>
      <c r="AI127" s="57" t="s">
        <v>119</v>
      </c>
      <c r="AJ127" s="58">
        <f>IFERROR(VLOOKUP(AI127,'Начисление очков NEW'!$AF$4:$AG$69,2,FALSE),0)</f>
        <v>0</v>
      </c>
      <c r="AK127" s="6" t="s">
        <v>119</v>
      </c>
      <c r="AL127" s="59">
        <f>IFERROR(VLOOKUP(AK127,'Начисление очков NEW'!$V$4:$W$69,2,FALSE),0)</f>
        <v>0</v>
      </c>
      <c r="AM127" s="57" t="s">
        <v>119</v>
      </c>
      <c r="AN127" s="58">
        <f>IFERROR(VLOOKUP(AM127,'Начисление очков NEW'!$B$4:$C$69,2,FALSE),0)</f>
        <v>0</v>
      </c>
      <c r="AO127" s="6" t="s">
        <v>119</v>
      </c>
      <c r="AP127" s="59">
        <f>IFERROR(VLOOKUP(AO127,'Начисление очков NEW'!$V$4:$W$69,2,FALSE),0)</f>
        <v>0</v>
      </c>
      <c r="AQ127" s="57" t="s">
        <v>119</v>
      </c>
      <c r="AR127" s="58">
        <f>IFERROR(VLOOKUP(AQ127,'Начисление очков NEW'!$G$4:$H$69,2,FALSE),0)</f>
        <v>0</v>
      </c>
      <c r="AS127" s="57" t="s">
        <v>119</v>
      </c>
      <c r="AT127" s="58">
        <f>IFERROR(VLOOKUP(AS127,'Начисление очков NEW'!$AF$4:$AG$69,2,FALSE),0)</f>
        <v>0</v>
      </c>
      <c r="AU127" s="6" t="s">
        <v>119</v>
      </c>
      <c r="AV127" s="59">
        <f>IFERROR(VLOOKUP(AU127,'Начисление очков NEW'!$G$4:$H$69,2,FALSE),0)</f>
        <v>0</v>
      </c>
      <c r="AW127" s="6" t="s">
        <v>119</v>
      </c>
      <c r="AX127" s="59">
        <f>IFERROR(VLOOKUP(AW127,'Начисление очков NEW'!$AF$4:$AG$69,2,FALSE),0)</f>
        <v>0</v>
      </c>
      <c r="AY127" s="57">
        <v>16</v>
      </c>
      <c r="AZ127" s="58">
        <f>IFERROR(VLOOKUP(AY127,'Начисление очков NEW'!$V$4:$W$69,2,FALSE),0)</f>
        <v>11</v>
      </c>
      <c r="BA127" s="57"/>
      <c r="BB127" s="58">
        <f>IFERROR(VLOOKUP(BA127,'Начисление очков NEW'!$B$4:$C$69,2,FALSE),0)</f>
        <v>0</v>
      </c>
      <c r="BC127" s="57" t="s">
        <v>119</v>
      </c>
      <c r="BD127" s="58">
        <f>IFERROR(VLOOKUP(BC127,'Начисление очков NEW'!$V$4:$W$69,2,FALSE),0)</f>
        <v>0</v>
      </c>
      <c r="BE127" s="6" t="s">
        <v>119</v>
      </c>
      <c r="BF127" s="59">
        <f>IFERROR(VLOOKUP(BE127,'Начисление очков NEW'!$G$4:$H$69,2,FALSE),0)</f>
        <v>0</v>
      </c>
      <c r="BG127" s="6"/>
      <c r="BH127" s="59">
        <f>IFERROR(VLOOKUP(BG127,'Начисление очков NEW'!$V$4:$W$69,2,FALSE),0)</f>
        <v>0</v>
      </c>
      <c r="BI127" s="57"/>
      <c r="BJ127" s="58">
        <f>IFERROR(VLOOKUP(BI127,'Начисление очков NEW'!$V$4:$W$69,2,FALSE),0)</f>
        <v>0</v>
      </c>
      <c r="BK127" s="45">
        <v>117</v>
      </c>
      <c r="BL127" s="45">
        <v>3</v>
      </c>
      <c r="BM127" s="45">
        <v>3</v>
      </c>
      <c r="BN127" s="74">
        <v>0</v>
      </c>
      <c r="BO127" s="76">
        <v>11</v>
      </c>
      <c r="BP127" s="76">
        <v>0</v>
      </c>
      <c r="BQ127" s="96">
        <v>1</v>
      </c>
      <c r="BR127" s="97">
        <v>11</v>
      </c>
      <c r="BS127" s="76">
        <v>11</v>
      </c>
      <c r="BT127" s="50"/>
      <c r="BU127" s="50">
        <f>VLOOKUP(BT127,'Начисление очков NEW'!$V$4:$W$68,2,FALSE)</f>
        <v>0</v>
      </c>
    </row>
    <row r="128" spans="2:73" ht="15" customHeight="1" x14ac:dyDescent="0.3">
      <c r="B128" s="89" t="s">
        <v>176</v>
      </c>
      <c r="C128" s="90">
        <f>C127+1</f>
        <v>120</v>
      </c>
      <c r="D128" s="83">
        <f>IF(BK128=0," ",IF(BK128-C128=0," ",BK128-C128))</f>
        <v>-2</v>
      </c>
      <c r="E128" s="103">
        <v>3</v>
      </c>
      <c r="F128" s="107">
        <f>E128-BM128</f>
        <v>0</v>
      </c>
      <c r="G128" s="91">
        <f>N128+P128+R128+T128+V128+X128+Z128+AB128+AD128+AF128+AH128+AJ128+AL128+AN128+AP128+AR128+AT128+AV128+AX128+AZ128+BB128+BD128+BF128+BH128+BJ128</f>
        <v>11</v>
      </c>
      <c r="H128" s="84">
        <f>G128-BO128</f>
        <v>0</v>
      </c>
      <c r="I128" s="92">
        <f>ROUNDUP(COUNTIF(M128:BJ128,"&gt; 0")/2,0)</f>
        <v>1</v>
      </c>
      <c r="J128" s="93">
        <f>IF(G128=0, "", G128/I128)</f>
        <v>11</v>
      </c>
      <c r="K128" s="100">
        <f>SUMPRODUCT(LARGE((N128,P128,R128,T128,V128,X128,Z128,AB128,AD128,AF128,AH128,AJ128,AL128,AN128,AP128,AR128,AT128,AV128,AX128,AZ128,BB128,BD128,BF128,BH128,BJ128),{1,2,3,4,5,6,7,8}))</f>
        <v>11</v>
      </c>
      <c r="L128" s="101">
        <f>K128-BS128</f>
        <v>0</v>
      </c>
      <c r="M128" s="57" t="s">
        <v>119</v>
      </c>
      <c r="N128" s="58">
        <f>IFERROR(VLOOKUP(M128,'Начисление очков NEW'!$V$4:$W$69,2,FALSE),0)</f>
        <v>0</v>
      </c>
      <c r="O128" s="48" t="s">
        <v>119</v>
      </c>
      <c r="P128" s="48">
        <f>IFERROR(VLOOKUP(O128,'Начисление очков NEW'!$G$4:$H$69,2,FALSE),0)</f>
        <v>0</v>
      </c>
      <c r="Q128" s="57" t="s">
        <v>119</v>
      </c>
      <c r="R128" s="58">
        <f>IFERROR(VLOOKUP(Q128,'Начисление очков NEW'!$AF$4:$AG$69,2,FALSE),0)</f>
        <v>0</v>
      </c>
      <c r="S128" s="6" t="s">
        <v>119</v>
      </c>
      <c r="T128" s="59">
        <f>IFERROR(VLOOKUP(S128,'Начисление очков NEW'!$L$4:$M$69,2,FALSE),0)</f>
        <v>0</v>
      </c>
      <c r="U128" s="57" t="s">
        <v>119</v>
      </c>
      <c r="V128" s="58">
        <f>IFERROR(VLOOKUP(U128,'Начисление очков NEW'!$AF$4:$AG$69,2,FALSE),0)</f>
        <v>0</v>
      </c>
      <c r="W128" s="6" t="s">
        <v>119</v>
      </c>
      <c r="X128" s="59">
        <f>IFERROR(VLOOKUP(W128,'Начисление очков NEW'!$B$4:$C$69,2,FALSE),0)</f>
        <v>0</v>
      </c>
      <c r="Y128" s="6" t="s">
        <v>119</v>
      </c>
      <c r="Z128" s="59">
        <f>IFERROR(VLOOKUP(Y128,'Начисление очков NEW'!$V$4:$W$69,2,FALSE),0)</f>
        <v>0</v>
      </c>
      <c r="AA128" s="57" t="s">
        <v>119</v>
      </c>
      <c r="AB128" s="58">
        <f>IFERROR(VLOOKUP(AA128,'Начисление очков NEW'!$G$4:$H$69,2,FALSE),0)</f>
        <v>0</v>
      </c>
      <c r="AC128" s="6" t="s">
        <v>119</v>
      </c>
      <c r="AD128" s="59">
        <f>IFERROR(VLOOKUP(AC128,'Начисление очков NEW'!$V$4:$W$69,2,FALSE),0)</f>
        <v>0</v>
      </c>
      <c r="AE128" s="57" t="s">
        <v>119</v>
      </c>
      <c r="AF128" s="58">
        <f>IFERROR(VLOOKUP(AE128,'Начисление очков NEW'!$B$4:$C$69,2,FALSE),0)</f>
        <v>0</v>
      </c>
      <c r="AG128" s="57" t="s">
        <v>119</v>
      </c>
      <c r="AH128" s="58">
        <f>IFERROR(VLOOKUP(AG128,'Начисление очков NEW'!$V$4:$W$69,2,FALSE),0)</f>
        <v>0</v>
      </c>
      <c r="AI128" s="57" t="s">
        <v>119</v>
      </c>
      <c r="AJ128" s="58">
        <f>IFERROR(VLOOKUP(AI128,'Начисление очков NEW'!$AF$4:$AG$69,2,FALSE),0)</f>
        <v>0</v>
      </c>
      <c r="AK128" s="6" t="s">
        <v>119</v>
      </c>
      <c r="AL128" s="59">
        <f>IFERROR(VLOOKUP(AK128,'Начисление очков NEW'!$V$4:$W$69,2,FALSE),0)</f>
        <v>0</v>
      </c>
      <c r="AM128" s="57"/>
      <c r="AN128" s="58">
        <f>IFERROR(VLOOKUP(AM128,'Начисление очков NEW'!$B$4:$C$69,2,FALSE),0)</f>
        <v>0</v>
      </c>
      <c r="AO128" s="6">
        <v>16</v>
      </c>
      <c r="AP128" s="59">
        <f>IFERROR(VLOOKUP(AO128,'Начисление очков NEW'!$V$4:$W$69,2,FALSE),0)</f>
        <v>11</v>
      </c>
      <c r="AQ128" s="57" t="s">
        <v>119</v>
      </c>
      <c r="AR128" s="58">
        <f>IFERROR(VLOOKUP(AQ128,'Начисление очков NEW'!$G$4:$H$69,2,FALSE),0)</f>
        <v>0</v>
      </c>
      <c r="AS128" s="57" t="s">
        <v>119</v>
      </c>
      <c r="AT128" s="58">
        <f>IFERROR(VLOOKUP(AS128,'Начисление очков NEW'!$AF$4:$AG$69,2,FALSE),0)</f>
        <v>0</v>
      </c>
      <c r="AU128" s="6" t="s">
        <v>119</v>
      </c>
      <c r="AV128" s="59">
        <f>IFERROR(VLOOKUP(AU128,'Начисление очков NEW'!$G$4:$H$69,2,FALSE),0)</f>
        <v>0</v>
      </c>
      <c r="AW128" s="6" t="s">
        <v>119</v>
      </c>
      <c r="AX128" s="59">
        <f>IFERROR(VLOOKUP(AW128,'Начисление очков NEW'!$AF$4:$AG$69,2,FALSE),0)</f>
        <v>0</v>
      </c>
      <c r="AY128" s="57"/>
      <c r="AZ128" s="58">
        <f>IFERROR(VLOOKUP(AY128,'Начисление очков NEW'!$V$4:$W$69,2,FALSE),0)</f>
        <v>0</v>
      </c>
      <c r="BA128" s="57"/>
      <c r="BB128" s="58">
        <f>IFERROR(VLOOKUP(BA128,'Начисление очков NEW'!$B$4:$C$69,2,FALSE),0)</f>
        <v>0</v>
      </c>
      <c r="BC128" s="57" t="s">
        <v>119</v>
      </c>
      <c r="BD128" s="58">
        <f>IFERROR(VLOOKUP(BC128,'Начисление очков NEW'!$V$4:$W$69,2,FALSE),0)</f>
        <v>0</v>
      </c>
      <c r="BE128" s="6" t="s">
        <v>119</v>
      </c>
      <c r="BF128" s="59">
        <f>IFERROR(VLOOKUP(BE128,'Начисление очков NEW'!$G$4:$H$69,2,FALSE),0)</f>
        <v>0</v>
      </c>
      <c r="BG128" s="6"/>
      <c r="BH128" s="59">
        <f>IFERROR(VLOOKUP(BG128,'Начисление очков NEW'!$V$4:$W$69,2,FALSE),0)</f>
        <v>0</v>
      </c>
      <c r="BI128" s="57"/>
      <c r="BJ128" s="58">
        <f>IFERROR(VLOOKUP(BI128,'Начисление очков NEW'!$V$4:$W$69,2,FALSE),0)</f>
        <v>0</v>
      </c>
      <c r="BK128" s="45">
        <v>118</v>
      </c>
      <c r="BL128" s="45">
        <v>3</v>
      </c>
      <c r="BM128" s="45">
        <v>3</v>
      </c>
      <c r="BN128" s="45">
        <v>0</v>
      </c>
      <c r="BO128" s="77">
        <v>11</v>
      </c>
      <c r="BP128" s="77">
        <v>0</v>
      </c>
      <c r="BQ128" s="96">
        <v>1</v>
      </c>
      <c r="BR128" s="97">
        <v>11</v>
      </c>
      <c r="BS128" s="77">
        <v>11</v>
      </c>
      <c r="BT128" s="50"/>
      <c r="BU128" s="50">
        <f>VLOOKUP(BT128,'Начисление очков NEW'!$V$4:$W$68,2,FALSE)</f>
        <v>0</v>
      </c>
    </row>
    <row r="129" spans="2:73" ht="15" customHeight="1" x14ac:dyDescent="0.3">
      <c r="B129" s="89" t="s">
        <v>203</v>
      </c>
      <c r="C129" s="90">
        <f>C128+1</f>
        <v>121</v>
      </c>
      <c r="D129" s="83">
        <f>IF(BK129=0," ",IF(BK129-C129=0," ",BK129-C129))</f>
        <v>-2</v>
      </c>
      <c r="E129" s="103">
        <v>3</v>
      </c>
      <c r="F129" s="107">
        <f>E129-BM129</f>
        <v>0</v>
      </c>
      <c r="G129" s="91">
        <f>N129+P129+R129+T129+V129+X129+Z129+AB129+AD129+AF129+AH129+AJ129+AL129+AN129+AP129+AR129+AT129+AV129+AX129+AZ129+BB129+BD129+BF129+BH129+BJ129</f>
        <v>11</v>
      </c>
      <c r="H129" s="84">
        <f>G129-BO129</f>
        <v>0</v>
      </c>
      <c r="I129" s="92">
        <f>ROUNDUP(COUNTIF(M129:BJ129,"&gt; 0")/2,0)</f>
        <v>1</v>
      </c>
      <c r="J129" s="93">
        <f>IF(G129=0, "", G129/I129)</f>
        <v>11</v>
      </c>
      <c r="K129" s="100">
        <f>SUMPRODUCT(LARGE((N129,P129,R129,T129,V129,X129,Z129,AB129,AD129,AF129,AH129,AJ129,AL129,AN129,AP129,AR129,AT129,AV129,AX129,AZ129,BB129,BD129,BF129,BH129,BJ129),{1,2,3,4,5,6,7,8}))</f>
        <v>11</v>
      </c>
      <c r="L129" s="101">
        <f>K129-BS129</f>
        <v>0</v>
      </c>
      <c r="M129" s="57" t="s">
        <v>119</v>
      </c>
      <c r="N129" s="58">
        <f>IFERROR(VLOOKUP(M129,'Начисление очков NEW'!$V$4:$W$69,2,FALSE),0)</f>
        <v>0</v>
      </c>
      <c r="O129" s="48" t="s">
        <v>119</v>
      </c>
      <c r="P129" s="48">
        <f>IFERROR(VLOOKUP(O129,'Начисление очков NEW'!$G$4:$H$69,2,FALSE),0)</f>
        <v>0</v>
      </c>
      <c r="Q129" s="57" t="s">
        <v>119</v>
      </c>
      <c r="R129" s="58">
        <f>IFERROR(VLOOKUP(Q129,'Начисление очков NEW'!$AF$4:$AG$69,2,FALSE),0)</f>
        <v>0</v>
      </c>
      <c r="S129" s="6" t="s">
        <v>119</v>
      </c>
      <c r="T129" s="59">
        <f>IFERROR(VLOOKUP(S129,'Начисление очков NEW'!$L$4:$M$69,2,FALSE),0)</f>
        <v>0</v>
      </c>
      <c r="U129" s="57" t="s">
        <v>119</v>
      </c>
      <c r="V129" s="58">
        <f>IFERROR(VLOOKUP(U129,'Начисление очков NEW'!$AF$4:$AG$69,2,FALSE),0)</f>
        <v>0</v>
      </c>
      <c r="W129" s="6" t="s">
        <v>119</v>
      </c>
      <c r="X129" s="59">
        <f>IFERROR(VLOOKUP(W129,'Начисление очков NEW'!$B$4:$C$69,2,FALSE),0)</f>
        <v>0</v>
      </c>
      <c r="Y129" s="6">
        <v>16</v>
      </c>
      <c r="Z129" s="59">
        <f>IFERROR(VLOOKUP(Y129,'Начисление очков NEW'!$V$4:$W$69,2,FALSE),0)</f>
        <v>11</v>
      </c>
      <c r="AA129" s="57" t="s">
        <v>119</v>
      </c>
      <c r="AB129" s="58">
        <f>IFERROR(VLOOKUP(AA129,'Начисление очков NEW'!$G$4:$H$69,2,FALSE),0)</f>
        <v>0</v>
      </c>
      <c r="AC129" s="6" t="s">
        <v>119</v>
      </c>
      <c r="AD129" s="59">
        <f>IFERROR(VLOOKUP(AC129,'Начисление очков NEW'!$V$4:$W$69,2,FALSE),0)</f>
        <v>0</v>
      </c>
      <c r="AE129" s="57" t="s">
        <v>119</v>
      </c>
      <c r="AF129" s="58">
        <f>IFERROR(VLOOKUP(AE129,'Начисление очков NEW'!$B$4:$C$69,2,FALSE),0)</f>
        <v>0</v>
      </c>
      <c r="AG129" s="57" t="s">
        <v>119</v>
      </c>
      <c r="AH129" s="58">
        <f>IFERROR(VLOOKUP(AG129,'Начисление очков NEW'!$V$4:$W$69,2,FALSE),0)</f>
        <v>0</v>
      </c>
      <c r="AI129" s="57" t="s">
        <v>119</v>
      </c>
      <c r="AJ129" s="58">
        <f>IFERROR(VLOOKUP(AI129,'Начисление очков NEW'!$AF$4:$AG$69,2,FALSE),0)</f>
        <v>0</v>
      </c>
      <c r="AK129" s="6" t="s">
        <v>119</v>
      </c>
      <c r="AL129" s="59">
        <f>IFERROR(VLOOKUP(AK129,'Начисление очков NEW'!$V$4:$W$69,2,FALSE),0)</f>
        <v>0</v>
      </c>
      <c r="AM129" s="57" t="s">
        <v>119</v>
      </c>
      <c r="AN129" s="58">
        <f>IFERROR(VLOOKUP(AM129,'Начисление очков NEW'!$B$4:$C$69,2,FALSE),0)</f>
        <v>0</v>
      </c>
      <c r="AO129" s="6" t="s">
        <v>119</v>
      </c>
      <c r="AP129" s="59">
        <f>IFERROR(VLOOKUP(AO129,'Начисление очков NEW'!$V$4:$W$69,2,FALSE),0)</f>
        <v>0</v>
      </c>
      <c r="AQ129" s="57" t="s">
        <v>119</v>
      </c>
      <c r="AR129" s="58">
        <f>IFERROR(VLOOKUP(AQ129,'Начисление очков NEW'!$G$4:$H$69,2,FALSE),0)</f>
        <v>0</v>
      </c>
      <c r="AS129" s="57" t="s">
        <v>119</v>
      </c>
      <c r="AT129" s="58">
        <f>IFERROR(VLOOKUP(AS129,'Начисление очков NEW'!$AF$4:$AG$69,2,FALSE),0)</f>
        <v>0</v>
      </c>
      <c r="AU129" s="6" t="s">
        <v>119</v>
      </c>
      <c r="AV129" s="59">
        <f>IFERROR(VLOOKUP(AU129,'Начисление очков NEW'!$G$4:$H$69,2,FALSE),0)</f>
        <v>0</v>
      </c>
      <c r="AW129" s="6" t="s">
        <v>119</v>
      </c>
      <c r="AX129" s="59">
        <f>IFERROR(VLOOKUP(AW129,'Начисление очков NEW'!$AF$4:$AG$69,2,FALSE),0)</f>
        <v>0</v>
      </c>
      <c r="AY129" s="57"/>
      <c r="AZ129" s="58">
        <f>IFERROR(VLOOKUP(AY129,'Начисление очков NEW'!$V$4:$W$69,2,FALSE),0)</f>
        <v>0</v>
      </c>
      <c r="BA129" s="57"/>
      <c r="BB129" s="58">
        <f>IFERROR(VLOOKUP(BA129,'Начисление очков NEW'!$B$4:$C$69,2,FALSE),0)</f>
        <v>0</v>
      </c>
      <c r="BC129" s="57" t="s">
        <v>119</v>
      </c>
      <c r="BD129" s="58">
        <f>IFERROR(VLOOKUP(BC129,'Начисление очков NEW'!$V$4:$W$69,2,FALSE),0)</f>
        <v>0</v>
      </c>
      <c r="BE129" s="6" t="s">
        <v>119</v>
      </c>
      <c r="BF129" s="59">
        <f>IFERROR(VLOOKUP(BE129,'Начисление очков NEW'!$G$4:$H$69,2,FALSE),0)</f>
        <v>0</v>
      </c>
      <c r="BG129" s="6"/>
      <c r="BH129" s="59">
        <f>IFERROR(VLOOKUP(BG129,'Начисление очков NEW'!$V$4:$W$69,2,FALSE),0)</f>
        <v>0</v>
      </c>
      <c r="BI129" s="57"/>
      <c r="BJ129" s="58">
        <f>IFERROR(VLOOKUP(BI129,'Начисление очков NEW'!$V$4:$W$69,2,FALSE),0)</f>
        <v>0</v>
      </c>
      <c r="BK129" s="45">
        <v>119</v>
      </c>
      <c r="BL129" s="45">
        <v>3</v>
      </c>
      <c r="BM129" s="45">
        <v>3</v>
      </c>
      <c r="BN129" s="45">
        <v>0</v>
      </c>
      <c r="BO129" s="77">
        <v>11</v>
      </c>
      <c r="BP129" s="77">
        <v>0</v>
      </c>
      <c r="BQ129" s="96">
        <v>1</v>
      </c>
      <c r="BR129" s="97">
        <v>11</v>
      </c>
      <c r="BS129" s="77">
        <v>11</v>
      </c>
      <c r="BT129" s="50"/>
      <c r="BU129" s="50">
        <f>VLOOKUP(BT129,'Начисление очков NEW'!$V$4:$W$68,2,FALSE)</f>
        <v>0</v>
      </c>
    </row>
    <row r="130" spans="2:73" ht="15" customHeight="1" x14ac:dyDescent="0.3">
      <c r="B130" s="89" t="s">
        <v>204</v>
      </c>
      <c r="C130" s="90">
        <f>C129+1</f>
        <v>122</v>
      </c>
      <c r="D130" s="83">
        <f>IF(BK130=0," ",IF(BK130-C130=0," ",BK130-C130))</f>
        <v>-2</v>
      </c>
      <c r="E130" s="103">
        <v>3</v>
      </c>
      <c r="F130" s="107">
        <f>E130-BM130</f>
        <v>0</v>
      </c>
      <c r="G130" s="91">
        <f>N130+P130+R130+T130+V130+X130+Z130+AB130+AD130+AF130+AH130+AJ130+AL130+AN130+AP130+AR130+AT130+AV130+AX130+AZ130+BB130+BD130+BF130+BH130+BJ130</f>
        <v>11</v>
      </c>
      <c r="H130" s="84">
        <f>G130-BO130</f>
        <v>0</v>
      </c>
      <c r="I130" s="92">
        <f>ROUNDUP(COUNTIF(M130:BJ130,"&gt; 0")/2,0)</f>
        <v>1</v>
      </c>
      <c r="J130" s="93">
        <f>IF(G130=0, "", G130/I130)</f>
        <v>11</v>
      </c>
      <c r="K130" s="100">
        <f>SUMPRODUCT(LARGE((N130,P130,R130,T130,V130,X130,Z130,AB130,AD130,AF130,AH130,AJ130,AL130,AN130,AP130,AR130,AT130,AV130,AX130,AZ130,BB130,BD130,BF130,BH130,BJ130),{1,2,3,4,5,6,7,8}))</f>
        <v>11</v>
      </c>
      <c r="L130" s="101">
        <f>K130-BS130</f>
        <v>0</v>
      </c>
      <c r="M130" s="57" t="s">
        <v>119</v>
      </c>
      <c r="N130" s="58">
        <f>IFERROR(VLOOKUP(M130,'Начисление очков NEW'!$V$4:$W$69,2,FALSE),0)</f>
        <v>0</v>
      </c>
      <c r="O130" s="48" t="s">
        <v>119</v>
      </c>
      <c r="P130" s="48">
        <f>IFERROR(VLOOKUP(O130,'Начисление очков NEW'!$G$4:$H$69,2,FALSE),0)</f>
        <v>0</v>
      </c>
      <c r="Q130" s="57" t="s">
        <v>119</v>
      </c>
      <c r="R130" s="58">
        <f>IFERROR(VLOOKUP(Q130,'Начисление очков NEW'!$AF$4:$AG$69,2,FALSE),0)</f>
        <v>0</v>
      </c>
      <c r="S130" s="6" t="s">
        <v>119</v>
      </c>
      <c r="T130" s="59">
        <f>IFERROR(VLOOKUP(S130,'Начисление очков NEW'!$L$4:$M$69,2,FALSE),0)</f>
        <v>0</v>
      </c>
      <c r="U130" s="57" t="s">
        <v>119</v>
      </c>
      <c r="V130" s="58">
        <f>IFERROR(VLOOKUP(U130,'Начисление очков NEW'!$AF$4:$AG$69,2,FALSE),0)</f>
        <v>0</v>
      </c>
      <c r="W130" s="6" t="s">
        <v>119</v>
      </c>
      <c r="X130" s="59">
        <f>IFERROR(VLOOKUP(W130,'Начисление очков NEW'!$B$4:$C$69,2,FALSE),0)</f>
        <v>0</v>
      </c>
      <c r="Y130" s="6">
        <v>16</v>
      </c>
      <c r="Z130" s="59">
        <f>IFERROR(VLOOKUP(Y130,'Начисление очков NEW'!$V$4:$W$69,2,FALSE),0)</f>
        <v>11</v>
      </c>
      <c r="AA130" s="57" t="s">
        <v>119</v>
      </c>
      <c r="AB130" s="58">
        <f>IFERROR(VLOOKUP(AA130,'Начисление очков NEW'!$G$4:$H$69,2,FALSE),0)</f>
        <v>0</v>
      </c>
      <c r="AC130" s="6" t="s">
        <v>119</v>
      </c>
      <c r="AD130" s="59">
        <f>IFERROR(VLOOKUP(AC130,'Начисление очков NEW'!$V$4:$W$69,2,FALSE),0)</f>
        <v>0</v>
      </c>
      <c r="AE130" s="57" t="s">
        <v>119</v>
      </c>
      <c r="AF130" s="58">
        <f>IFERROR(VLOOKUP(AE130,'Начисление очков NEW'!$B$4:$C$69,2,FALSE),0)</f>
        <v>0</v>
      </c>
      <c r="AG130" s="57" t="s">
        <v>119</v>
      </c>
      <c r="AH130" s="58">
        <f>IFERROR(VLOOKUP(AG130,'Начисление очков NEW'!$V$4:$W$69,2,FALSE),0)</f>
        <v>0</v>
      </c>
      <c r="AI130" s="57" t="s">
        <v>119</v>
      </c>
      <c r="AJ130" s="58">
        <f>IFERROR(VLOOKUP(AI130,'Начисление очков NEW'!$AF$4:$AG$69,2,FALSE),0)</f>
        <v>0</v>
      </c>
      <c r="AK130" s="6" t="s">
        <v>119</v>
      </c>
      <c r="AL130" s="59">
        <f>IFERROR(VLOOKUP(AK130,'Начисление очков NEW'!$V$4:$W$69,2,FALSE),0)</f>
        <v>0</v>
      </c>
      <c r="AM130" s="57" t="s">
        <v>119</v>
      </c>
      <c r="AN130" s="58">
        <f>IFERROR(VLOOKUP(AM130,'Начисление очков NEW'!$B$4:$C$69,2,FALSE),0)</f>
        <v>0</v>
      </c>
      <c r="AO130" s="6" t="s">
        <v>119</v>
      </c>
      <c r="AP130" s="59">
        <f>IFERROR(VLOOKUP(AO130,'Начисление очков NEW'!$V$4:$W$69,2,FALSE),0)</f>
        <v>0</v>
      </c>
      <c r="AQ130" s="57" t="s">
        <v>119</v>
      </c>
      <c r="AR130" s="58">
        <f>IFERROR(VLOOKUP(AQ130,'Начисление очков NEW'!$G$4:$H$69,2,FALSE),0)</f>
        <v>0</v>
      </c>
      <c r="AS130" s="57" t="s">
        <v>119</v>
      </c>
      <c r="AT130" s="58">
        <f>IFERROR(VLOOKUP(AS130,'Начисление очков NEW'!$AF$4:$AG$69,2,FALSE),0)</f>
        <v>0</v>
      </c>
      <c r="AU130" s="6" t="s">
        <v>119</v>
      </c>
      <c r="AV130" s="59">
        <f>IFERROR(VLOOKUP(AU130,'Начисление очков NEW'!$G$4:$H$69,2,FALSE),0)</f>
        <v>0</v>
      </c>
      <c r="AW130" s="6" t="s">
        <v>119</v>
      </c>
      <c r="AX130" s="59">
        <f>IFERROR(VLOOKUP(AW130,'Начисление очков NEW'!$AF$4:$AG$69,2,FALSE),0)</f>
        <v>0</v>
      </c>
      <c r="AY130" s="57"/>
      <c r="AZ130" s="58">
        <f>IFERROR(VLOOKUP(AY130,'Начисление очков NEW'!$V$4:$W$69,2,FALSE),0)</f>
        <v>0</v>
      </c>
      <c r="BA130" s="57"/>
      <c r="BB130" s="58">
        <f>IFERROR(VLOOKUP(BA130,'Начисление очков NEW'!$B$4:$C$69,2,FALSE),0)</f>
        <v>0</v>
      </c>
      <c r="BC130" s="57" t="s">
        <v>119</v>
      </c>
      <c r="BD130" s="58">
        <f>IFERROR(VLOOKUP(BC130,'Начисление очков NEW'!$V$4:$W$69,2,FALSE),0)</f>
        <v>0</v>
      </c>
      <c r="BE130" s="6" t="s">
        <v>119</v>
      </c>
      <c r="BF130" s="59">
        <f>IFERROR(VLOOKUP(BE130,'Начисление очков NEW'!$G$4:$H$69,2,FALSE),0)</f>
        <v>0</v>
      </c>
      <c r="BG130" s="6"/>
      <c r="BH130" s="59">
        <f>IFERROR(VLOOKUP(BG130,'Начисление очков NEW'!$V$4:$W$69,2,FALSE),0)</f>
        <v>0</v>
      </c>
      <c r="BI130" s="57"/>
      <c r="BJ130" s="58">
        <f>IFERROR(VLOOKUP(BI130,'Начисление очков NEW'!$V$4:$W$69,2,FALSE),0)</f>
        <v>0</v>
      </c>
      <c r="BK130" s="45">
        <v>120</v>
      </c>
      <c r="BL130" s="45">
        <v>3</v>
      </c>
      <c r="BM130" s="45">
        <v>3</v>
      </c>
      <c r="BN130" s="45">
        <v>0</v>
      </c>
      <c r="BO130" s="77">
        <v>11</v>
      </c>
      <c r="BP130" s="77">
        <v>0</v>
      </c>
      <c r="BQ130" s="96">
        <v>1</v>
      </c>
      <c r="BR130" s="97">
        <v>11</v>
      </c>
      <c r="BS130" s="77">
        <v>11</v>
      </c>
      <c r="BT130" s="50"/>
      <c r="BU130" s="50">
        <f>VLOOKUP(BT130,'Начисление очков NEW'!$V$4:$W$68,2,FALSE)</f>
        <v>0</v>
      </c>
    </row>
    <row r="131" spans="2:73" ht="15" customHeight="1" x14ac:dyDescent="0.3">
      <c r="B131" s="89" t="s">
        <v>136</v>
      </c>
      <c r="C131" s="90">
        <f>C130+1</f>
        <v>123</v>
      </c>
      <c r="D131" s="83">
        <f>IF(BK131=0," ",IF(BK131-C131=0," ",BK131-C131))</f>
        <v>-1</v>
      </c>
      <c r="E131" s="103">
        <v>3</v>
      </c>
      <c r="F131" s="107">
        <f>E131-BM131</f>
        <v>0</v>
      </c>
      <c r="G131" s="91">
        <f>N131+P131+R131+T131+V131+X131+Z131+AB131+AD131+AF131+AH131+AJ131+AL131+AN131+AP131+AR131+AT131+AV131+AX131+AZ131+BB131+BD131+BF131+BH131+BJ131</f>
        <v>10</v>
      </c>
      <c r="H131" s="84">
        <f>G131-BO131</f>
        <v>0</v>
      </c>
      <c r="I131" s="92">
        <f>ROUNDUP(COUNTIF(M131:BJ131,"&gt; 0")/2,0)</f>
        <v>1</v>
      </c>
      <c r="J131" s="93">
        <f>IF(G131=0, "", G131/I131)</f>
        <v>10</v>
      </c>
      <c r="K131" s="100">
        <f>SUMPRODUCT(LARGE((N131,P131,R131,T131,V131,X131,Z131,AB131,AD131,AF131,AH131,AJ131,AL131,AN131,AP131,AR131,AT131,AV131,AX131,AZ131,BB131,BD131,BF131,BH131,BJ131),{1,2,3,4,5,6,7,8}))</f>
        <v>10</v>
      </c>
      <c r="L131" s="101">
        <f>K131-BS131</f>
        <v>0</v>
      </c>
      <c r="M131" s="57" t="s">
        <v>119</v>
      </c>
      <c r="N131" s="58">
        <f>IFERROR(VLOOKUP(M131,'Начисление очков NEW'!$V$4:$W$69,2,FALSE),0)</f>
        <v>0</v>
      </c>
      <c r="O131" s="48" t="s">
        <v>119</v>
      </c>
      <c r="P131" s="48">
        <f>IFERROR(VLOOKUP(O131,'Начисление очков NEW'!$G$4:$H$69,2,FALSE),0)</f>
        <v>0</v>
      </c>
      <c r="Q131" s="57" t="s">
        <v>119</v>
      </c>
      <c r="R131" s="58">
        <f>IFERROR(VLOOKUP(Q131,'Начисление очков NEW'!$AF$4:$AG$69,2,FALSE),0)</f>
        <v>0</v>
      </c>
      <c r="S131" s="6" t="s">
        <v>119</v>
      </c>
      <c r="T131" s="59">
        <f>IFERROR(VLOOKUP(S131,'Начисление очков NEW'!$L$4:$M$69,2,FALSE),0)</f>
        <v>0</v>
      </c>
      <c r="U131" s="57" t="s">
        <v>119</v>
      </c>
      <c r="V131" s="58">
        <f>IFERROR(VLOOKUP(U131,'Начисление очков NEW'!$AF$4:$AG$69,2,FALSE),0)</f>
        <v>0</v>
      </c>
      <c r="W131" s="6" t="s">
        <v>119</v>
      </c>
      <c r="X131" s="59">
        <f>IFERROR(VLOOKUP(W131,'Начисление очков NEW'!$B$4:$C$69,2,FALSE),0)</f>
        <v>0</v>
      </c>
      <c r="Y131" s="6" t="s">
        <v>119</v>
      </c>
      <c r="Z131" s="59">
        <f>IFERROR(VLOOKUP(Y131,'Начисление очков NEW'!$V$4:$W$69,2,FALSE),0)</f>
        <v>0</v>
      </c>
      <c r="AA131" s="57" t="s">
        <v>119</v>
      </c>
      <c r="AB131" s="58">
        <f>IFERROR(VLOOKUP(AA131,'Начисление очков NEW'!$G$4:$H$69,2,FALSE),0)</f>
        <v>0</v>
      </c>
      <c r="AC131" s="6" t="s">
        <v>119</v>
      </c>
      <c r="AD131" s="59">
        <f>IFERROR(VLOOKUP(AC131,'Начисление очков NEW'!$V$4:$W$69,2,FALSE),0)</f>
        <v>0</v>
      </c>
      <c r="AE131" s="57" t="s">
        <v>119</v>
      </c>
      <c r="AF131" s="58">
        <f>IFERROR(VLOOKUP(AE131,'Начисление очков NEW'!$B$4:$C$69,2,FALSE),0)</f>
        <v>0</v>
      </c>
      <c r="AG131" s="57" t="s">
        <v>119</v>
      </c>
      <c r="AH131" s="58">
        <f>IFERROR(VLOOKUP(AG131,'Начисление очков NEW'!$V$4:$W$69,2,FALSE),0)</f>
        <v>0</v>
      </c>
      <c r="AI131" s="57" t="s">
        <v>119</v>
      </c>
      <c r="AJ131" s="58">
        <f>IFERROR(VLOOKUP(AI131,'Начисление очков NEW'!$AF$4:$AG$69,2,FALSE),0)</f>
        <v>0</v>
      </c>
      <c r="AK131" s="6" t="s">
        <v>119</v>
      </c>
      <c r="AL131" s="59">
        <f>IFERROR(VLOOKUP(AK131,'Начисление очков NEW'!$V$4:$W$69,2,FALSE),0)</f>
        <v>0</v>
      </c>
      <c r="AM131" s="57" t="s">
        <v>119</v>
      </c>
      <c r="AN131" s="58">
        <f>IFERROR(VLOOKUP(AM131,'Начисление очков NEW'!$B$4:$C$69,2,FALSE),0)</f>
        <v>0</v>
      </c>
      <c r="AO131" s="6" t="s">
        <v>119</v>
      </c>
      <c r="AP131" s="59">
        <f>IFERROR(VLOOKUP(AO131,'Начисление очков NEW'!$V$4:$W$69,2,FALSE),0)</f>
        <v>0</v>
      </c>
      <c r="AQ131" s="57" t="s">
        <v>119</v>
      </c>
      <c r="AR131" s="58">
        <f>IFERROR(VLOOKUP(AQ131,'Начисление очков NEW'!$G$4:$H$69,2,FALSE),0)</f>
        <v>0</v>
      </c>
      <c r="AS131" s="57" t="s">
        <v>119</v>
      </c>
      <c r="AT131" s="58">
        <f>IFERROR(VLOOKUP(AS131,'Начисление очков NEW'!$AF$4:$AG$69,2,FALSE),0)</f>
        <v>0</v>
      </c>
      <c r="AU131" s="6" t="s">
        <v>119</v>
      </c>
      <c r="AV131" s="59">
        <f>IFERROR(VLOOKUP(AU131,'Начисление очков NEW'!$G$4:$H$69,2,FALSE),0)</f>
        <v>0</v>
      </c>
      <c r="AW131" s="6" t="s">
        <v>119</v>
      </c>
      <c r="AX131" s="59">
        <f>IFERROR(VLOOKUP(AW131,'Начисление очков NEW'!$AF$4:$AG$69,2,FALSE),0)</f>
        <v>0</v>
      </c>
      <c r="AY131" s="57" t="s">
        <v>119</v>
      </c>
      <c r="AZ131" s="58">
        <f>IFERROR(VLOOKUP(AY131,'Начисление очков NEW'!$V$4:$W$69,2,FALSE),0)</f>
        <v>0</v>
      </c>
      <c r="BA131" s="57"/>
      <c r="BB131" s="58">
        <f>IFERROR(VLOOKUP(BA131,'Начисление очков NEW'!$B$4:$C$69,2,FALSE),0)</f>
        <v>0</v>
      </c>
      <c r="BC131" s="57">
        <v>17</v>
      </c>
      <c r="BD131" s="58">
        <f>IFERROR(VLOOKUP(BC131,'Начисление очков NEW'!$V$4:$W$69,2,FALSE),0)</f>
        <v>10</v>
      </c>
      <c r="BE131" s="6"/>
      <c r="BF131" s="59">
        <f>IFERROR(VLOOKUP(BE131,'Начисление очков NEW'!$G$4:$H$69,2,FALSE),0)</f>
        <v>0</v>
      </c>
      <c r="BG131" s="6"/>
      <c r="BH131" s="59">
        <f>IFERROR(VLOOKUP(BG131,'Начисление очков NEW'!$V$4:$W$69,2,FALSE),0)</f>
        <v>0</v>
      </c>
      <c r="BI131" s="57"/>
      <c r="BJ131" s="58">
        <f>IFERROR(VLOOKUP(BI131,'Начисление очков NEW'!$V$4:$W$69,2,FALSE),0)</f>
        <v>0</v>
      </c>
      <c r="BK131" s="45">
        <v>122</v>
      </c>
      <c r="BL131" s="45">
        <v>3</v>
      </c>
      <c r="BM131" s="45">
        <v>3</v>
      </c>
      <c r="BN131" s="74">
        <v>0</v>
      </c>
      <c r="BO131" s="76">
        <v>10</v>
      </c>
      <c r="BP131" s="76">
        <v>0</v>
      </c>
      <c r="BQ131" s="96">
        <v>1</v>
      </c>
      <c r="BR131" s="97">
        <v>10</v>
      </c>
      <c r="BS131" s="76">
        <v>10</v>
      </c>
      <c r="BT131" s="50"/>
      <c r="BU131" s="50">
        <f>VLOOKUP(BT131,'Начисление очков NEW'!$V$4:$W$68,2,FALSE)</f>
        <v>0</v>
      </c>
    </row>
    <row r="132" spans="2:73" ht="15" customHeight="1" x14ac:dyDescent="0.3">
      <c r="B132" s="89" t="s">
        <v>165</v>
      </c>
      <c r="C132" s="90">
        <f>C131+1</f>
        <v>124</v>
      </c>
      <c r="D132" s="83">
        <f>IF(BK132=0," ",IF(BK132-C132=0," ",BK132-C132))</f>
        <v>-1</v>
      </c>
      <c r="E132" s="103">
        <v>3</v>
      </c>
      <c r="F132" s="107">
        <f>E132-BM132</f>
        <v>0</v>
      </c>
      <c r="G132" s="91">
        <f>N132+P132+R132+T132+V132+X132+Z132+AB132+AD132+AF132+AH132+AJ132+AL132+AN132+AP132+AR132+AT132+AV132+AX132+AZ132+BB132+BD132+BF132+BH132+BJ132</f>
        <v>10</v>
      </c>
      <c r="H132" s="84">
        <f>G132-BO132</f>
        <v>0</v>
      </c>
      <c r="I132" s="92">
        <f>ROUNDUP(COUNTIF(M132:BJ132,"&gt; 0")/2,0)</f>
        <v>1</v>
      </c>
      <c r="J132" s="93">
        <f>IF(G132=0, "", G132/I132)</f>
        <v>10</v>
      </c>
      <c r="K132" s="100">
        <f>SUMPRODUCT(LARGE((N132,P132,R132,T132,V132,X132,Z132,AB132,AD132,AF132,AH132,AJ132,AL132,AN132,AP132,AR132,AT132,AV132,AX132,AZ132,BB132,BD132,BF132,BH132,BJ132),{1,2,3,4,5,6,7,8}))</f>
        <v>10</v>
      </c>
      <c r="L132" s="101">
        <f>K132-BS132</f>
        <v>0</v>
      </c>
      <c r="M132" s="57" t="s">
        <v>119</v>
      </c>
      <c r="N132" s="58">
        <f>IFERROR(VLOOKUP(M132,'Начисление очков NEW'!$V$4:$W$69,2,FALSE),0)</f>
        <v>0</v>
      </c>
      <c r="O132" s="48" t="s">
        <v>119</v>
      </c>
      <c r="P132" s="48">
        <f>IFERROR(VLOOKUP(O132,'Начисление очков NEW'!$G$4:$H$69,2,FALSE),0)</f>
        <v>0</v>
      </c>
      <c r="Q132" s="57" t="s">
        <v>119</v>
      </c>
      <c r="R132" s="58">
        <f>IFERROR(VLOOKUP(Q132,'Начисление очков NEW'!$AF$4:$AG$69,2,FALSE),0)</f>
        <v>0</v>
      </c>
      <c r="S132" s="6" t="s">
        <v>119</v>
      </c>
      <c r="T132" s="59">
        <f>IFERROR(VLOOKUP(S132,'Начисление очков NEW'!$L$4:$M$69,2,FALSE),0)</f>
        <v>0</v>
      </c>
      <c r="U132" s="57" t="s">
        <v>119</v>
      </c>
      <c r="V132" s="58">
        <f>IFERROR(VLOOKUP(U132,'Начисление очков NEW'!$AF$4:$AG$69,2,FALSE),0)</f>
        <v>0</v>
      </c>
      <c r="W132" s="6" t="s">
        <v>119</v>
      </c>
      <c r="X132" s="59">
        <f>IFERROR(VLOOKUP(W132,'Начисление очков NEW'!$B$4:$C$69,2,FALSE),0)</f>
        <v>0</v>
      </c>
      <c r="Y132" s="6" t="s">
        <v>119</v>
      </c>
      <c r="Z132" s="59">
        <f>IFERROR(VLOOKUP(Y132,'Начисление очков NEW'!$V$4:$W$69,2,FALSE),0)</f>
        <v>0</v>
      </c>
      <c r="AA132" s="57" t="s">
        <v>119</v>
      </c>
      <c r="AB132" s="58">
        <f>IFERROR(VLOOKUP(AA132,'Начисление очков NEW'!$G$4:$H$69,2,FALSE),0)</f>
        <v>0</v>
      </c>
      <c r="AC132" s="6" t="s">
        <v>119</v>
      </c>
      <c r="AD132" s="59">
        <f>IFERROR(VLOOKUP(AC132,'Начисление очков NEW'!$V$4:$W$69,2,FALSE),0)</f>
        <v>0</v>
      </c>
      <c r="AE132" s="57" t="s">
        <v>119</v>
      </c>
      <c r="AF132" s="58">
        <f>IFERROR(VLOOKUP(AE132,'Начисление очков NEW'!$B$4:$C$69,2,FALSE),0)</f>
        <v>0</v>
      </c>
      <c r="AG132" s="57" t="s">
        <v>119</v>
      </c>
      <c r="AH132" s="58">
        <f>IFERROR(VLOOKUP(AG132,'Начисление очков NEW'!$V$4:$W$69,2,FALSE),0)</f>
        <v>0</v>
      </c>
      <c r="AI132" s="57" t="s">
        <v>119</v>
      </c>
      <c r="AJ132" s="58">
        <f>IFERROR(VLOOKUP(AI132,'Начисление очков NEW'!$AF$4:$AG$69,2,FALSE),0)</f>
        <v>0</v>
      </c>
      <c r="AK132" s="6" t="s">
        <v>119</v>
      </c>
      <c r="AL132" s="59">
        <f>IFERROR(VLOOKUP(AK132,'Начисление очков NEW'!$V$4:$W$69,2,FALSE),0)</f>
        <v>0</v>
      </c>
      <c r="AM132" s="57" t="s">
        <v>119</v>
      </c>
      <c r="AN132" s="58">
        <f>IFERROR(VLOOKUP(AM132,'Начисление очков NEW'!$B$4:$C$69,2,FALSE),0)</f>
        <v>0</v>
      </c>
      <c r="AO132" s="6" t="s">
        <v>119</v>
      </c>
      <c r="AP132" s="59">
        <f>IFERROR(VLOOKUP(AO132,'Начисление очков NEW'!$V$4:$W$69,2,FALSE),0)</f>
        <v>0</v>
      </c>
      <c r="AQ132" s="57" t="s">
        <v>119</v>
      </c>
      <c r="AR132" s="58">
        <f>IFERROR(VLOOKUP(AQ132,'Начисление очков NEW'!$G$4:$H$69,2,FALSE),0)</f>
        <v>0</v>
      </c>
      <c r="AS132" s="57">
        <v>8</v>
      </c>
      <c r="AT132" s="58">
        <f>IFERROR(VLOOKUP(AS132,'Начисление очков NEW'!$AF$4:$AG$69,2,FALSE),0)</f>
        <v>10</v>
      </c>
      <c r="AU132" s="6" t="s">
        <v>119</v>
      </c>
      <c r="AV132" s="59">
        <f>IFERROR(VLOOKUP(AU132,'Начисление очков NEW'!$G$4:$H$69,2,FALSE),0)</f>
        <v>0</v>
      </c>
      <c r="AW132" s="6" t="s">
        <v>119</v>
      </c>
      <c r="AX132" s="59">
        <f>IFERROR(VLOOKUP(AW132,'Начисление очков NEW'!$AF$4:$AG$69,2,FALSE),0)</f>
        <v>0</v>
      </c>
      <c r="AY132" s="57"/>
      <c r="AZ132" s="58">
        <f>IFERROR(VLOOKUP(AY132,'Начисление очков NEW'!$V$4:$W$69,2,FALSE),0)</f>
        <v>0</v>
      </c>
      <c r="BA132" s="57"/>
      <c r="BB132" s="58">
        <f>IFERROR(VLOOKUP(BA132,'Начисление очков NEW'!$B$4:$C$69,2,FALSE),0)</f>
        <v>0</v>
      </c>
      <c r="BC132" s="57" t="s">
        <v>119</v>
      </c>
      <c r="BD132" s="58">
        <f>IFERROR(VLOOKUP(BC132,'Начисление очков NEW'!$V$4:$W$69,2,FALSE),0)</f>
        <v>0</v>
      </c>
      <c r="BE132" s="6" t="s">
        <v>119</v>
      </c>
      <c r="BF132" s="59">
        <f>IFERROR(VLOOKUP(BE132,'Начисление очков NEW'!$G$4:$H$69,2,FALSE),0)</f>
        <v>0</v>
      </c>
      <c r="BG132" s="6"/>
      <c r="BH132" s="59">
        <f>IFERROR(VLOOKUP(BG132,'Начисление очков NEW'!$V$4:$W$69,2,FALSE),0)</f>
        <v>0</v>
      </c>
      <c r="BI132" s="57"/>
      <c r="BJ132" s="58">
        <f>IFERROR(VLOOKUP(BI132,'Начисление очков NEW'!$V$4:$W$69,2,FALSE),0)</f>
        <v>0</v>
      </c>
      <c r="BK132" s="45">
        <v>123</v>
      </c>
      <c r="BL132" s="45">
        <v>3</v>
      </c>
      <c r="BM132" s="45">
        <v>3</v>
      </c>
      <c r="BN132" s="74">
        <v>0</v>
      </c>
      <c r="BO132" s="76">
        <v>10</v>
      </c>
      <c r="BP132" s="76">
        <v>0</v>
      </c>
      <c r="BQ132" s="96">
        <v>1</v>
      </c>
      <c r="BR132" s="97">
        <v>10</v>
      </c>
      <c r="BS132" s="76">
        <v>10</v>
      </c>
      <c r="BT132" s="50"/>
      <c r="BU132" s="50">
        <f>VLOOKUP(BT132,'Начисление очков NEW'!$V$4:$W$68,2,FALSE)</f>
        <v>0</v>
      </c>
    </row>
    <row r="133" spans="2:73" ht="15" customHeight="1" x14ac:dyDescent="0.3">
      <c r="B133" s="89" t="s">
        <v>166</v>
      </c>
      <c r="C133" s="90">
        <f>C132+1</f>
        <v>125</v>
      </c>
      <c r="D133" s="83">
        <f>IF(BK133=0," ",IF(BK133-C133=0," ",BK133-C133))</f>
        <v>-1</v>
      </c>
      <c r="E133" s="103">
        <v>3</v>
      </c>
      <c r="F133" s="107">
        <f>E133-BM133</f>
        <v>0</v>
      </c>
      <c r="G133" s="91">
        <f>N133+P133+R133+T133+V133+X133+Z133+AB133+AD133+AF133+AH133+AJ133+AL133+AN133+AP133+AR133+AT133+AV133+AX133+AZ133+BB133+BD133+BF133+BH133+BJ133</f>
        <v>10</v>
      </c>
      <c r="H133" s="84">
        <f>G133-BO133</f>
        <v>0</v>
      </c>
      <c r="I133" s="92">
        <f>ROUNDUP(COUNTIF(M133:BJ133,"&gt; 0")/2,0)</f>
        <v>1</v>
      </c>
      <c r="J133" s="93">
        <f>IF(G133=0, "", G133/I133)</f>
        <v>10</v>
      </c>
      <c r="K133" s="100">
        <f>SUMPRODUCT(LARGE((N133,P133,R133,T133,V133,X133,Z133,AB133,AD133,AF133,AH133,AJ133,AL133,AN133,AP133,AR133,AT133,AV133,AX133,AZ133,BB133,BD133,BF133,BH133,BJ133),{1,2,3,4,5,6,7,8}))</f>
        <v>10</v>
      </c>
      <c r="L133" s="101">
        <f>K133-BS133</f>
        <v>0</v>
      </c>
      <c r="M133" s="57" t="s">
        <v>119</v>
      </c>
      <c r="N133" s="58">
        <f>IFERROR(VLOOKUP(M133,'Начисление очков NEW'!$V$4:$W$69,2,FALSE),0)</f>
        <v>0</v>
      </c>
      <c r="O133" s="48" t="s">
        <v>119</v>
      </c>
      <c r="P133" s="48">
        <f>IFERROR(VLOOKUP(O133,'Начисление очков NEW'!$G$4:$H$69,2,FALSE),0)</f>
        <v>0</v>
      </c>
      <c r="Q133" s="57" t="s">
        <v>119</v>
      </c>
      <c r="R133" s="58">
        <f>IFERROR(VLOOKUP(Q133,'Начисление очков NEW'!$AF$4:$AG$69,2,FALSE),0)</f>
        <v>0</v>
      </c>
      <c r="S133" s="6" t="s">
        <v>119</v>
      </c>
      <c r="T133" s="59">
        <f>IFERROR(VLOOKUP(S133,'Начисление очков NEW'!$L$4:$M$69,2,FALSE),0)</f>
        <v>0</v>
      </c>
      <c r="U133" s="57" t="s">
        <v>119</v>
      </c>
      <c r="V133" s="58">
        <f>IFERROR(VLOOKUP(U133,'Начисление очков NEW'!$AF$4:$AG$69,2,FALSE),0)</f>
        <v>0</v>
      </c>
      <c r="W133" s="6" t="s">
        <v>119</v>
      </c>
      <c r="X133" s="59">
        <f>IFERROR(VLOOKUP(W133,'Начисление очков NEW'!$B$4:$C$69,2,FALSE),0)</f>
        <v>0</v>
      </c>
      <c r="Y133" s="6" t="s">
        <v>119</v>
      </c>
      <c r="Z133" s="59">
        <f>IFERROR(VLOOKUP(Y133,'Начисление очков NEW'!$V$4:$W$69,2,FALSE),0)</f>
        <v>0</v>
      </c>
      <c r="AA133" s="57" t="s">
        <v>119</v>
      </c>
      <c r="AB133" s="58">
        <f>IFERROR(VLOOKUP(AA133,'Начисление очков NEW'!$G$4:$H$69,2,FALSE),0)</f>
        <v>0</v>
      </c>
      <c r="AC133" s="6" t="s">
        <v>119</v>
      </c>
      <c r="AD133" s="59">
        <f>IFERROR(VLOOKUP(AC133,'Начисление очков NEW'!$V$4:$W$69,2,FALSE),0)</f>
        <v>0</v>
      </c>
      <c r="AE133" s="57" t="s">
        <v>119</v>
      </c>
      <c r="AF133" s="58">
        <f>IFERROR(VLOOKUP(AE133,'Начисление очков NEW'!$B$4:$C$69,2,FALSE),0)</f>
        <v>0</v>
      </c>
      <c r="AG133" s="57" t="s">
        <v>119</v>
      </c>
      <c r="AH133" s="58">
        <f>IFERROR(VLOOKUP(AG133,'Начисление очков NEW'!$V$4:$W$69,2,FALSE),0)</f>
        <v>0</v>
      </c>
      <c r="AI133" s="57" t="s">
        <v>119</v>
      </c>
      <c r="AJ133" s="58">
        <f>IFERROR(VLOOKUP(AI133,'Начисление очков NEW'!$AF$4:$AG$69,2,FALSE),0)</f>
        <v>0</v>
      </c>
      <c r="AK133" s="6" t="s">
        <v>119</v>
      </c>
      <c r="AL133" s="59">
        <f>IFERROR(VLOOKUP(AK133,'Начисление очков NEW'!$V$4:$W$69,2,FALSE),0)</f>
        <v>0</v>
      </c>
      <c r="AM133" s="57" t="s">
        <v>119</v>
      </c>
      <c r="AN133" s="58">
        <f>IFERROR(VLOOKUP(AM133,'Начисление очков NEW'!$B$4:$C$69,2,FALSE),0)</f>
        <v>0</v>
      </c>
      <c r="AO133" s="6" t="s">
        <v>119</v>
      </c>
      <c r="AP133" s="59">
        <f>IFERROR(VLOOKUP(AO133,'Начисление очков NEW'!$V$4:$W$69,2,FALSE),0)</f>
        <v>0</v>
      </c>
      <c r="AQ133" s="57" t="s">
        <v>119</v>
      </c>
      <c r="AR133" s="58">
        <f>IFERROR(VLOOKUP(AQ133,'Начисление очков NEW'!$G$4:$H$69,2,FALSE),0)</f>
        <v>0</v>
      </c>
      <c r="AS133" s="57">
        <v>8</v>
      </c>
      <c r="AT133" s="58">
        <f>IFERROR(VLOOKUP(AS133,'Начисление очков NEW'!$AF$4:$AG$69,2,FALSE),0)</f>
        <v>10</v>
      </c>
      <c r="AU133" s="6" t="s">
        <v>119</v>
      </c>
      <c r="AV133" s="59">
        <f>IFERROR(VLOOKUP(AU133,'Начисление очков NEW'!$G$4:$H$69,2,FALSE),0)</f>
        <v>0</v>
      </c>
      <c r="AW133" s="6" t="s">
        <v>119</v>
      </c>
      <c r="AX133" s="59">
        <f>IFERROR(VLOOKUP(AW133,'Начисление очков NEW'!$AF$4:$AG$69,2,FALSE),0)</f>
        <v>0</v>
      </c>
      <c r="AY133" s="57"/>
      <c r="AZ133" s="58">
        <f>IFERROR(VLOOKUP(AY133,'Начисление очков NEW'!$V$4:$W$69,2,FALSE),0)</f>
        <v>0</v>
      </c>
      <c r="BA133" s="57"/>
      <c r="BB133" s="58">
        <f>IFERROR(VLOOKUP(BA133,'Начисление очков NEW'!$B$4:$C$69,2,FALSE),0)</f>
        <v>0</v>
      </c>
      <c r="BC133" s="57" t="s">
        <v>119</v>
      </c>
      <c r="BD133" s="58">
        <f>IFERROR(VLOOKUP(BC133,'Начисление очков NEW'!$V$4:$W$69,2,FALSE),0)</f>
        <v>0</v>
      </c>
      <c r="BE133" s="6" t="s">
        <v>119</v>
      </c>
      <c r="BF133" s="59">
        <f>IFERROR(VLOOKUP(BE133,'Начисление очков NEW'!$G$4:$H$69,2,FALSE),0)</f>
        <v>0</v>
      </c>
      <c r="BG133" s="6"/>
      <c r="BH133" s="59">
        <f>IFERROR(VLOOKUP(BG133,'Начисление очков NEW'!$V$4:$W$69,2,FALSE),0)</f>
        <v>0</v>
      </c>
      <c r="BI133" s="57"/>
      <c r="BJ133" s="58">
        <f>IFERROR(VLOOKUP(BI133,'Начисление очков NEW'!$V$4:$W$69,2,FALSE),0)</f>
        <v>0</v>
      </c>
      <c r="BK133" s="45">
        <v>124</v>
      </c>
      <c r="BL133" s="45">
        <v>3</v>
      </c>
      <c r="BM133" s="45">
        <v>3</v>
      </c>
      <c r="BN133" s="74">
        <v>0</v>
      </c>
      <c r="BO133" s="76">
        <v>10</v>
      </c>
      <c r="BP133" s="76">
        <v>0</v>
      </c>
      <c r="BQ133" s="96">
        <v>1</v>
      </c>
      <c r="BR133" s="97">
        <v>10</v>
      </c>
      <c r="BS133" s="76">
        <v>10</v>
      </c>
      <c r="BT133" s="50"/>
      <c r="BU133" s="50">
        <f>VLOOKUP(BT133,'Начисление очков NEW'!$V$4:$W$68,2,FALSE)</f>
        <v>0</v>
      </c>
    </row>
    <row r="134" spans="2:73" ht="15" customHeight="1" x14ac:dyDescent="0.3">
      <c r="B134" s="89" t="s">
        <v>58</v>
      </c>
      <c r="C134" s="90">
        <f>C133+1</f>
        <v>126</v>
      </c>
      <c r="D134" s="83">
        <f>IF(BK134=0," ",IF(BK134-C134=0," ",BK134-C134))</f>
        <v>-16</v>
      </c>
      <c r="E134" s="103">
        <v>3</v>
      </c>
      <c r="F134" s="107">
        <f>E134-BM134</f>
        <v>0</v>
      </c>
      <c r="G134" s="91">
        <f>N134+P134+R134+T134+V134+X134+Z134+AB134+AD134+AF134+AH134+AJ134+AL134+AN134+AP134+AR134+AT134+AV134+AX134+AZ134+BB134+BD134+BF134+BH134+BJ134</f>
        <v>10</v>
      </c>
      <c r="H134" s="84">
        <f>G134-BO134</f>
        <v>-8</v>
      </c>
      <c r="I134" s="92">
        <f>ROUNDUP(COUNTIF(M134:BJ134,"&gt; 0")/2,0)</f>
        <v>2</v>
      </c>
      <c r="J134" s="93">
        <f>IF(G134=0, "", G134/I134)</f>
        <v>5</v>
      </c>
      <c r="K134" s="100">
        <f>SUMPRODUCT(LARGE((N134,P134,R134,T134,V134,X134,Z134,AB134,AD134,AF134,AH134,AJ134,AL134,AN134,AP134,AR134,AT134,AV134,AX134,AZ134,BB134,BD134,BF134,BH134,BJ134),{1,2,3,4,5,6,7,8}))</f>
        <v>10</v>
      </c>
      <c r="L134" s="101">
        <f>K134-BS134</f>
        <v>-8</v>
      </c>
      <c r="M134" s="57" t="s">
        <v>119</v>
      </c>
      <c r="N134" s="58">
        <f>IFERROR(VLOOKUP(M134,'Начисление очков NEW'!$V$4:$W$69,2,FALSE),0)</f>
        <v>0</v>
      </c>
      <c r="O134" s="48" t="s">
        <v>119</v>
      </c>
      <c r="P134" s="48">
        <f>IFERROR(VLOOKUP(O134,'Начисление очков NEW'!$G$4:$H$69,2,FALSE),0)</f>
        <v>0</v>
      </c>
      <c r="Q134" s="57" t="s">
        <v>119</v>
      </c>
      <c r="R134" s="58">
        <f>IFERROR(VLOOKUP(Q134,'Начисление очков NEW'!$AF$4:$AG$69,2,FALSE),0)</f>
        <v>0</v>
      </c>
      <c r="S134" s="6" t="s">
        <v>119</v>
      </c>
      <c r="T134" s="59">
        <f>IFERROR(VLOOKUP(S134,'Начисление очков NEW'!$L$4:$M$69,2,FALSE),0)</f>
        <v>0</v>
      </c>
      <c r="U134" s="57" t="s">
        <v>119</v>
      </c>
      <c r="V134" s="58">
        <f>IFERROR(VLOOKUP(U134,'Начисление очков NEW'!$AF$4:$AG$69,2,FALSE),0)</f>
        <v>0</v>
      </c>
      <c r="W134" s="6" t="s">
        <v>119</v>
      </c>
      <c r="X134" s="59">
        <f>IFERROR(VLOOKUP(W134,'Начисление очков NEW'!$B$4:$C$69,2,FALSE),0)</f>
        <v>0</v>
      </c>
      <c r="Y134" s="6" t="s">
        <v>119</v>
      </c>
      <c r="Z134" s="59">
        <f>IFERROR(VLOOKUP(Y134,'Начисление очков NEW'!$V$4:$W$69,2,FALSE),0)</f>
        <v>0</v>
      </c>
      <c r="AA134" s="57" t="s">
        <v>119</v>
      </c>
      <c r="AB134" s="58">
        <f>IFERROR(VLOOKUP(AA134,'Начисление очков NEW'!$G$4:$H$69,2,FALSE),0)</f>
        <v>0</v>
      </c>
      <c r="AC134" s="6" t="s">
        <v>119</v>
      </c>
      <c r="AD134" s="59">
        <f>IFERROR(VLOOKUP(AC134,'Начисление очков NEW'!$V$4:$W$69,2,FALSE),0)</f>
        <v>0</v>
      </c>
      <c r="AE134" s="57" t="s">
        <v>119</v>
      </c>
      <c r="AF134" s="58">
        <f>IFERROR(VLOOKUP(AE134,'Начисление очков NEW'!$B$4:$C$69,2,FALSE),0)</f>
        <v>0</v>
      </c>
      <c r="AG134" s="57" t="s">
        <v>119</v>
      </c>
      <c r="AH134" s="58">
        <f>IFERROR(VLOOKUP(AG134,'Начисление очков NEW'!$V$4:$W$69,2,FALSE),0)</f>
        <v>0</v>
      </c>
      <c r="AI134" s="57" t="s">
        <v>119</v>
      </c>
      <c r="AJ134" s="58">
        <f>IFERROR(VLOOKUP(AI134,'Начисление очков NEW'!$AF$4:$AG$69,2,FALSE),0)</f>
        <v>0</v>
      </c>
      <c r="AK134" s="6">
        <v>24</v>
      </c>
      <c r="AL134" s="59">
        <f>IFERROR(VLOOKUP(AK134,'Начисление очков NEW'!$V$4:$W$69,2,FALSE),0)</f>
        <v>4</v>
      </c>
      <c r="AM134" s="57" t="s">
        <v>119</v>
      </c>
      <c r="AN134" s="58">
        <f>IFERROR(VLOOKUP(AM134,'Начисление очков NEW'!$B$4:$C$69,2,FALSE),0)</f>
        <v>0</v>
      </c>
      <c r="AO134" s="6" t="s">
        <v>119</v>
      </c>
      <c r="AP134" s="59">
        <f>IFERROR(VLOOKUP(AO134,'Начисление очков NEW'!$V$4:$W$69,2,FALSE),0)</f>
        <v>0</v>
      </c>
      <c r="AQ134" s="57" t="s">
        <v>119</v>
      </c>
      <c r="AR134" s="58">
        <f>IFERROR(VLOOKUP(AQ134,'Начисление очков NEW'!$G$4:$H$69,2,FALSE),0)</f>
        <v>0</v>
      </c>
      <c r="AS134" s="57" t="s">
        <v>119</v>
      </c>
      <c r="AT134" s="58">
        <f>IFERROR(VLOOKUP(AS134,'Начисление очков NEW'!$AF$4:$AG$69,2,FALSE),0)</f>
        <v>0</v>
      </c>
      <c r="AU134" s="6" t="s">
        <v>119</v>
      </c>
      <c r="AV134" s="59">
        <f>IFERROR(VLOOKUP(AU134,'Начисление очков NEW'!$G$4:$H$69,2,FALSE),0)</f>
        <v>0</v>
      </c>
      <c r="AW134" s="6" t="s">
        <v>119</v>
      </c>
      <c r="AX134" s="59">
        <f>IFERROR(VLOOKUP(AW134,'Начисление очков NEW'!$AF$4:$AG$69,2,FALSE),0)</f>
        <v>0</v>
      </c>
      <c r="AY134" s="57" t="s">
        <v>119</v>
      </c>
      <c r="AZ134" s="58">
        <f>IFERROR(VLOOKUP(AY134,'Начисление очков NEW'!$V$4:$W$69,2,FALSE),0)</f>
        <v>0</v>
      </c>
      <c r="BA134" s="57" t="s">
        <v>119</v>
      </c>
      <c r="BB134" s="58">
        <f>IFERROR(VLOOKUP(BA134,'Начисление очков NEW'!$B$4:$C$69,2,FALSE),0)</f>
        <v>0</v>
      </c>
      <c r="BC134" s="57" t="s">
        <v>119</v>
      </c>
      <c r="BD134" s="58">
        <f>IFERROR(VLOOKUP(BC134,'Начисление очков NEW'!$V$4:$W$69,2,FALSE),0)</f>
        <v>0</v>
      </c>
      <c r="BE134" s="6" t="s">
        <v>119</v>
      </c>
      <c r="BF134" s="59">
        <f>IFERROR(VLOOKUP(BE134,'Начисление очков NEW'!$G$4:$H$69,2,FALSE),0)</f>
        <v>0</v>
      </c>
      <c r="BG134" s="6" t="s">
        <v>119</v>
      </c>
      <c r="BH134" s="59">
        <f>IFERROR(VLOOKUP(BG134,'Начисление очков NEW'!$V$4:$W$69,2,FALSE),0)</f>
        <v>0</v>
      </c>
      <c r="BI134" s="57">
        <v>20</v>
      </c>
      <c r="BJ134" s="58">
        <f>IFERROR(VLOOKUP(BI134,'Начисление очков NEW'!$V$4:$W$69,2,FALSE),0)</f>
        <v>6</v>
      </c>
      <c r="BK134" s="45">
        <v>110</v>
      </c>
      <c r="BL134" s="45">
        <v>3</v>
      </c>
      <c r="BM134" s="45">
        <v>3</v>
      </c>
      <c r="BN134" s="74">
        <v>0</v>
      </c>
      <c r="BO134" s="76">
        <v>18</v>
      </c>
      <c r="BP134" s="76">
        <v>0</v>
      </c>
      <c r="BQ134" s="96">
        <v>3</v>
      </c>
      <c r="BR134" s="97">
        <v>6</v>
      </c>
      <c r="BS134" s="76">
        <v>18</v>
      </c>
      <c r="BT134" s="50">
        <v>18</v>
      </c>
      <c r="BU134" s="50">
        <f>VLOOKUP(BT134,'Начисление очков NEW'!$V$4:$W$68,2,FALSE)</f>
        <v>8</v>
      </c>
    </row>
    <row r="135" spans="2:73" ht="15" customHeight="1" x14ac:dyDescent="0.3">
      <c r="B135" s="89" t="s">
        <v>162</v>
      </c>
      <c r="C135" s="90">
        <f>C134+1</f>
        <v>127</v>
      </c>
      <c r="D135" s="83">
        <f>IF(BK135=0," ",IF(BK135-C135=0," ",BK135-C135))</f>
        <v>-2</v>
      </c>
      <c r="E135" s="103">
        <v>3</v>
      </c>
      <c r="F135" s="107">
        <f>E135-BM135</f>
        <v>0</v>
      </c>
      <c r="G135" s="91">
        <f>N135+P135+R135+T135+V135+X135+Z135+AB135+AD135+AF135+AH135+AJ135+AL135+AN135+AP135+AR135+AT135+AV135+AX135+AZ135+BB135+BD135+BF135+BH135+BJ135</f>
        <v>10</v>
      </c>
      <c r="H135" s="84">
        <f>G135-BO135</f>
        <v>0</v>
      </c>
      <c r="I135" s="92">
        <f>ROUNDUP(COUNTIF(M135:BJ135,"&gt; 0")/2,0)</f>
        <v>3</v>
      </c>
      <c r="J135" s="93">
        <f>IF(G135=0, "", G135/I135)</f>
        <v>3.3333333333333335</v>
      </c>
      <c r="K135" s="100">
        <f>SUMPRODUCT(LARGE((N135,P135,R135,T135,V135,X135,Z135,AB135,AD135,AF135,AH135,AJ135,AL135,AN135,AP135,AR135,AT135,AV135,AX135,AZ135,BB135,BD135,BF135,BH135,BJ135),{1,2,3,4,5,6,7,8}))</f>
        <v>10</v>
      </c>
      <c r="L135" s="101">
        <f>K135-BS135</f>
        <v>0</v>
      </c>
      <c r="M135" s="57" t="s">
        <v>119</v>
      </c>
      <c r="N135" s="58">
        <f>IFERROR(VLOOKUP(M135,'Начисление очков NEW'!$V$4:$W$69,2,FALSE),0)</f>
        <v>0</v>
      </c>
      <c r="O135" s="48" t="s">
        <v>119</v>
      </c>
      <c r="P135" s="48">
        <f>IFERROR(VLOOKUP(O135,'Начисление очков NEW'!$G$4:$H$69,2,FALSE),0)</f>
        <v>0</v>
      </c>
      <c r="Q135" s="57" t="s">
        <v>119</v>
      </c>
      <c r="R135" s="58">
        <f>IFERROR(VLOOKUP(Q135,'Начисление очков NEW'!$AF$4:$AG$69,2,FALSE),0)</f>
        <v>0</v>
      </c>
      <c r="S135" s="6" t="s">
        <v>119</v>
      </c>
      <c r="T135" s="59">
        <f>IFERROR(VLOOKUP(S135,'Начисление очков NEW'!$L$4:$M$69,2,FALSE),0)</f>
        <v>0</v>
      </c>
      <c r="U135" s="57" t="s">
        <v>119</v>
      </c>
      <c r="V135" s="58">
        <f>IFERROR(VLOOKUP(U135,'Начисление очков NEW'!$AF$4:$AG$69,2,FALSE),0)</f>
        <v>0</v>
      </c>
      <c r="W135" s="6" t="s">
        <v>119</v>
      </c>
      <c r="X135" s="59">
        <f>IFERROR(VLOOKUP(W135,'Начисление очков NEW'!$B$4:$C$69,2,FALSE),0)</f>
        <v>0</v>
      </c>
      <c r="Y135" s="6" t="s">
        <v>119</v>
      </c>
      <c r="Z135" s="59">
        <f>IFERROR(VLOOKUP(Y135,'Начисление очков NEW'!$V$4:$W$69,2,FALSE),0)</f>
        <v>0</v>
      </c>
      <c r="AA135" s="57" t="s">
        <v>119</v>
      </c>
      <c r="AB135" s="58">
        <f>IFERROR(VLOOKUP(AA135,'Начисление очков NEW'!$G$4:$H$69,2,FALSE),0)</f>
        <v>0</v>
      </c>
      <c r="AC135" s="6" t="s">
        <v>119</v>
      </c>
      <c r="AD135" s="59">
        <f>IFERROR(VLOOKUP(AC135,'Начисление очков NEW'!$V$4:$W$69,2,FALSE),0)</f>
        <v>0</v>
      </c>
      <c r="AE135" s="57" t="s">
        <v>119</v>
      </c>
      <c r="AF135" s="58">
        <f>IFERROR(VLOOKUP(AE135,'Начисление очков NEW'!$B$4:$C$69,2,FALSE),0)</f>
        <v>0</v>
      </c>
      <c r="AG135" s="57" t="s">
        <v>119</v>
      </c>
      <c r="AH135" s="58">
        <f>IFERROR(VLOOKUP(AG135,'Начисление очков NEW'!$V$4:$W$69,2,FALSE),0)</f>
        <v>0</v>
      </c>
      <c r="AI135" s="57" t="s">
        <v>119</v>
      </c>
      <c r="AJ135" s="58">
        <f>IFERROR(VLOOKUP(AI135,'Начисление очков NEW'!$AF$4:$AG$69,2,FALSE),0)</f>
        <v>0</v>
      </c>
      <c r="AK135" s="6" t="s">
        <v>119</v>
      </c>
      <c r="AL135" s="59">
        <f>IFERROR(VLOOKUP(AK135,'Начисление очков NEW'!$V$4:$W$69,2,FALSE),0)</f>
        <v>0</v>
      </c>
      <c r="AM135" s="57" t="s">
        <v>119</v>
      </c>
      <c r="AN135" s="58">
        <f>IFERROR(VLOOKUP(AM135,'Начисление очков NEW'!$B$4:$C$69,2,FALSE),0)</f>
        <v>0</v>
      </c>
      <c r="AO135" s="6">
        <v>32</v>
      </c>
      <c r="AP135" s="59">
        <f>IFERROR(VLOOKUP(AO135,'Начисление очков NEW'!$V$4:$W$69,2,FALSE),0)</f>
        <v>3</v>
      </c>
      <c r="AQ135" s="57" t="s">
        <v>119</v>
      </c>
      <c r="AR135" s="58">
        <f>IFERROR(VLOOKUP(AQ135,'Начисление очков NEW'!$G$4:$H$69,2,FALSE),0)</f>
        <v>0</v>
      </c>
      <c r="AS135" s="57">
        <v>20</v>
      </c>
      <c r="AT135" s="58">
        <f>IFERROR(VLOOKUP(AS135,'Начисление очков NEW'!$AF$4:$AG$69,2,FALSE),0)</f>
        <v>4</v>
      </c>
      <c r="AU135" s="6" t="s">
        <v>119</v>
      </c>
      <c r="AV135" s="59">
        <f>IFERROR(VLOOKUP(AU135,'Начисление очков NEW'!$G$4:$H$69,2,FALSE),0)</f>
        <v>0</v>
      </c>
      <c r="AW135" s="6">
        <v>21</v>
      </c>
      <c r="AX135" s="59">
        <f>IFERROR(VLOOKUP(AW135,'Начисление очков NEW'!$AF$4:$AG$69,2,FALSE),0)</f>
        <v>3</v>
      </c>
      <c r="AY135" s="57"/>
      <c r="AZ135" s="58">
        <f>IFERROR(VLOOKUP(AY135,'Начисление очков NEW'!$V$4:$W$69,2,FALSE),0)</f>
        <v>0</v>
      </c>
      <c r="BA135" s="57"/>
      <c r="BB135" s="58">
        <f>IFERROR(VLOOKUP(BA135,'Начисление очков NEW'!$B$4:$C$69,2,FALSE),0)</f>
        <v>0</v>
      </c>
      <c r="BC135" s="57" t="s">
        <v>119</v>
      </c>
      <c r="BD135" s="58">
        <f>IFERROR(VLOOKUP(BC135,'Начисление очков NEW'!$V$4:$W$69,2,FALSE),0)</f>
        <v>0</v>
      </c>
      <c r="BE135" s="6" t="s">
        <v>119</v>
      </c>
      <c r="BF135" s="59">
        <f>IFERROR(VLOOKUP(BE135,'Начисление очков NEW'!$G$4:$H$69,2,FALSE),0)</f>
        <v>0</v>
      </c>
      <c r="BG135" s="6"/>
      <c r="BH135" s="59">
        <f>IFERROR(VLOOKUP(BG135,'Начисление очков NEW'!$V$4:$W$69,2,FALSE),0)</f>
        <v>0</v>
      </c>
      <c r="BI135" s="57"/>
      <c r="BJ135" s="58">
        <f>IFERROR(VLOOKUP(BI135,'Начисление очков NEW'!$V$4:$W$69,2,FALSE),0)</f>
        <v>0</v>
      </c>
      <c r="BK135" s="45">
        <v>125</v>
      </c>
      <c r="BL135" s="45">
        <v>3</v>
      </c>
      <c r="BM135" s="45">
        <v>3</v>
      </c>
      <c r="BN135" s="74">
        <v>0</v>
      </c>
      <c r="BO135" s="76">
        <v>10</v>
      </c>
      <c r="BP135" s="76">
        <v>0</v>
      </c>
      <c r="BQ135" s="96">
        <v>3</v>
      </c>
      <c r="BR135" s="97">
        <v>3.3333333333333335</v>
      </c>
      <c r="BS135" s="76">
        <v>10</v>
      </c>
      <c r="BT135" s="50"/>
      <c r="BU135" s="50">
        <f>VLOOKUP(BT135,'Начисление очков NEW'!$V$4:$W$68,2,FALSE)</f>
        <v>0</v>
      </c>
    </row>
    <row r="136" spans="2:73" ht="15" customHeight="1" x14ac:dyDescent="0.3">
      <c r="B136" s="89" t="s">
        <v>187</v>
      </c>
      <c r="C136" s="90">
        <f>C135+1</f>
        <v>128</v>
      </c>
      <c r="D136" s="83">
        <f>IF(BK136=0," ",IF(BK136-C136=0," ",BK136-C136))</f>
        <v>-2</v>
      </c>
      <c r="E136" s="103">
        <v>3</v>
      </c>
      <c r="F136" s="107">
        <f>E136-BM136</f>
        <v>0</v>
      </c>
      <c r="G136" s="91">
        <f>N136+P136+R136+T136+V136+X136+Z136+AB136+AD136+AF136+AH136+AJ136+AL136+AN136+AP136+AR136+AT136+AV136+AX136+AZ136+BB136+BD136+BF136+BH136+BJ136</f>
        <v>9</v>
      </c>
      <c r="H136" s="84">
        <f>G136-BO136</f>
        <v>0</v>
      </c>
      <c r="I136" s="92">
        <f>ROUNDUP(COUNTIF(M136:BJ136,"&gt; 0")/2,0)</f>
        <v>1</v>
      </c>
      <c r="J136" s="93">
        <f>IF(G136=0, "", G136/I136)</f>
        <v>9</v>
      </c>
      <c r="K136" s="100">
        <f>SUMPRODUCT(LARGE((N136,P136,R136,T136,V136,X136,Z136,AB136,AD136,AF136,AH136,AJ136,AL136,AN136,AP136,AR136,AT136,AV136,AX136,AZ136,BB136,BD136,BF136,BH136,BJ136),{1,2,3,4,5,6,7,8}))</f>
        <v>9</v>
      </c>
      <c r="L136" s="101">
        <f>K136-BS136</f>
        <v>0</v>
      </c>
      <c r="M136" s="57" t="s">
        <v>119</v>
      </c>
      <c r="N136" s="58">
        <f>IFERROR(VLOOKUP(M136,'Начисление очков NEW'!$V$4:$W$69,2,FALSE),0)</f>
        <v>0</v>
      </c>
      <c r="O136" s="48" t="s">
        <v>119</v>
      </c>
      <c r="P136" s="48">
        <f>IFERROR(VLOOKUP(O136,'Начисление очков NEW'!$G$4:$H$69,2,FALSE),0)</f>
        <v>0</v>
      </c>
      <c r="Q136" s="57" t="s">
        <v>119</v>
      </c>
      <c r="R136" s="58">
        <f>IFERROR(VLOOKUP(Q136,'Начисление очков NEW'!$AF$4:$AG$69,2,FALSE),0)</f>
        <v>0</v>
      </c>
      <c r="S136" s="6" t="s">
        <v>119</v>
      </c>
      <c r="T136" s="59">
        <f>IFERROR(VLOOKUP(S136,'Начисление очков NEW'!$L$4:$M$69,2,FALSE),0)</f>
        <v>0</v>
      </c>
      <c r="U136" s="57" t="s">
        <v>119</v>
      </c>
      <c r="V136" s="58">
        <f>IFERROR(VLOOKUP(U136,'Начисление очков NEW'!$AF$4:$AG$69,2,FALSE),0)</f>
        <v>0</v>
      </c>
      <c r="W136" s="6" t="s">
        <v>119</v>
      </c>
      <c r="X136" s="59">
        <f>IFERROR(VLOOKUP(W136,'Начисление очков NEW'!$B$4:$C$69,2,FALSE),0)</f>
        <v>0</v>
      </c>
      <c r="Y136" s="6" t="s">
        <v>119</v>
      </c>
      <c r="Z136" s="59">
        <f>IFERROR(VLOOKUP(Y136,'Начисление очков NEW'!$V$4:$W$69,2,FALSE),0)</f>
        <v>0</v>
      </c>
      <c r="AA136" s="57" t="s">
        <v>119</v>
      </c>
      <c r="AB136" s="58">
        <f>IFERROR(VLOOKUP(AA136,'Начисление очков NEW'!$G$4:$H$69,2,FALSE),0)</f>
        <v>0</v>
      </c>
      <c r="AC136" s="6" t="s">
        <v>119</v>
      </c>
      <c r="AD136" s="59">
        <f>IFERROR(VLOOKUP(AC136,'Начисление очков NEW'!$V$4:$W$69,2,FALSE),0)</f>
        <v>0</v>
      </c>
      <c r="AE136" s="57" t="s">
        <v>119</v>
      </c>
      <c r="AF136" s="58">
        <f>IFERROR(VLOOKUP(AE136,'Начисление очков NEW'!$B$4:$C$69,2,FALSE),0)</f>
        <v>0</v>
      </c>
      <c r="AG136" s="57" t="s">
        <v>119</v>
      </c>
      <c r="AH136" s="58">
        <f>IFERROR(VLOOKUP(AG136,'Начисление очков NEW'!$V$4:$W$69,2,FALSE),0)</f>
        <v>0</v>
      </c>
      <c r="AI136" s="57">
        <v>10</v>
      </c>
      <c r="AJ136" s="58">
        <f>IFERROR(VLOOKUP(AI136,'Начисление очков NEW'!$AF$4:$AG$69,2,FALSE),0)</f>
        <v>9</v>
      </c>
      <c r="AK136" s="6" t="s">
        <v>119</v>
      </c>
      <c r="AL136" s="59">
        <f>IFERROR(VLOOKUP(AK136,'Начисление очков NEW'!$V$4:$W$69,2,FALSE),0)</f>
        <v>0</v>
      </c>
      <c r="AM136" s="57" t="s">
        <v>119</v>
      </c>
      <c r="AN136" s="58">
        <f>IFERROR(VLOOKUP(AM136,'Начисление очков NEW'!$B$4:$C$69,2,FALSE),0)</f>
        <v>0</v>
      </c>
      <c r="AO136" s="6" t="s">
        <v>119</v>
      </c>
      <c r="AP136" s="59">
        <f>IFERROR(VLOOKUP(AO136,'Начисление очков NEW'!$V$4:$W$69,2,FALSE),0)</f>
        <v>0</v>
      </c>
      <c r="AQ136" s="57" t="s">
        <v>119</v>
      </c>
      <c r="AR136" s="58">
        <f>IFERROR(VLOOKUP(AQ136,'Начисление очков NEW'!$G$4:$H$69,2,FALSE),0)</f>
        <v>0</v>
      </c>
      <c r="AS136" s="57" t="s">
        <v>119</v>
      </c>
      <c r="AT136" s="58">
        <f>IFERROR(VLOOKUP(AS136,'Начисление очков NEW'!$AF$4:$AG$69,2,FALSE),0)</f>
        <v>0</v>
      </c>
      <c r="AU136" s="6" t="s">
        <v>119</v>
      </c>
      <c r="AV136" s="59">
        <f>IFERROR(VLOOKUP(AU136,'Начисление очков NEW'!$G$4:$H$69,2,FALSE),0)</f>
        <v>0</v>
      </c>
      <c r="AW136" s="6" t="s">
        <v>119</v>
      </c>
      <c r="AX136" s="59">
        <f>IFERROR(VLOOKUP(AW136,'Начисление очков NEW'!$AF$4:$AG$69,2,FALSE),0)</f>
        <v>0</v>
      </c>
      <c r="AY136" s="57"/>
      <c r="AZ136" s="58">
        <f>IFERROR(VLOOKUP(AY136,'Начисление очков NEW'!$V$4:$W$69,2,FALSE),0)</f>
        <v>0</v>
      </c>
      <c r="BA136" s="57"/>
      <c r="BB136" s="58">
        <f>IFERROR(VLOOKUP(BA136,'Начисление очков NEW'!$B$4:$C$69,2,FALSE),0)</f>
        <v>0</v>
      </c>
      <c r="BC136" s="57" t="s">
        <v>119</v>
      </c>
      <c r="BD136" s="58">
        <f>IFERROR(VLOOKUP(BC136,'Начисление очков NEW'!$V$4:$W$69,2,FALSE),0)</f>
        <v>0</v>
      </c>
      <c r="BE136" s="6" t="s">
        <v>119</v>
      </c>
      <c r="BF136" s="59">
        <f>IFERROR(VLOOKUP(BE136,'Начисление очков NEW'!$G$4:$H$69,2,FALSE),0)</f>
        <v>0</v>
      </c>
      <c r="BG136" s="6"/>
      <c r="BH136" s="59">
        <f>IFERROR(VLOOKUP(BG136,'Начисление очков NEW'!$V$4:$W$69,2,FALSE),0)</f>
        <v>0</v>
      </c>
      <c r="BI136" s="57"/>
      <c r="BJ136" s="58">
        <f>IFERROR(VLOOKUP(BI136,'Начисление очков NEW'!$V$4:$W$69,2,FALSE),0)</f>
        <v>0</v>
      </c>
      <c r="BK136" s="45">
        <v>126</v>
      </c>
      <c r="BL136" s="45">
        <v>3</v>
      </c>
      <c r="BM136" s="45">
        <v>3</v>
      </c>
      <c r="BN136" s="45">
        <v>0</v>
      </c>
      <c r="BO136" s="77">
        <v>9</v>
      </c>
      <c r="BP136" s="77">
        <v>0</v>
      </c>
      <c r="BQ136" s="96">
        <v>1</v>
      </c>
      <c r="BR136" s="97">
        <v>9</v>
      </c>
      <c r="BS136" s="77">
        <v>9</v>
      </c>
      <c r="BT136" s="50"/>
      <c r="BU136" s="50">
        <f>VLOOKUP(BT136,'Начисление очков NEW'!$V$4:$W$68,2,FALSE)</f>
        <v>0</v>
      </c>
    </row>
    <row r="137" spans="2:73" ht="15" customHeight="1" x14ac:dyDescent="0.3">
      <c r="B137" s="89" t="s">
        <v>207</v>
      </c>
      <c r="C137" s="90">
        <f>C136+1</f>
        <v>129</v>
      </c>
      <c r="D137" s="83">
        <f>IF(BK137=0," ",IF(BK137-C137=0," ",BK137-C137))</f>
        <v>-2</v>
      </c>
      <c r="E137" s="103">
        <v>3</v>
      </c>
      <c r="F137" s="107">
        <f>E137-BM137</f>
        <v>0</v>
      </c>
      <c r="G137" s="91">
        <f>N137+P137+R137+T137+V137+X137+Z137+AB137+AD137+AF137+AH137+AJ137+AL137+AN137+AP137+AR137+AT137+AV137+AX137+AZ137+BB137+BD137+BF137+BH137+BJ137</f>
        <v>9</v>
      </c>
      <c r="H137" s="84">
        <f>G137-BO137</f>
        <v>0</v>
      </c>
      <c r="I137" s="92">
        <f>ROUNDUP(COUNTIF(M137:BJ137,"&gt; 0")/2,0)</f>
        <v>1</v>
      </c>
      <c r="J137" s="93">
        <f>IF(G137=0, "", G137/I137)</f>
        <v>9</v>
      </c>
      <c r="K137" s="100">
        <f>SUMPRODUCT(LARGE((N137,P137,R137,T137,V137,X137,Z137,AB137,AD137,AF137,AH137,AJ137,AL137,AN137,AP137,AR137,AT137,AV137,AX137,AZ137,BB137,BD137,BF137,BH137,BJ137),{1,2,3,4,5,6,7,8}))</f>
        <v>9</v>
      </c>
      <c r="L137" s="101">
        <f>K137-BS137</f>
        <v>0</v>
      </c>
      <c r="M137" s="57" t="s">
        <v>119</v>
      </c>
      <c r="N137" s="58">
        <f>IFERROR(VLOOKUP(M137,'Начисление очков NEW'!$V$4:$W$69,2,FALSE),0)</f>
        <v>0</v>
      </c>
      <c r="O137" s="48" t="s">
        <v>119</v>
      </c>
      <c r="P137" s="48">
        <f>IFERROR(VLOOKUP(O137,'Начисление очков NEW'!$G$4:$H$69,2,FALSE),0)</f>
        <v>0</v>
      </c>
      <c r="Q137" s="57" t="s">
        <v>119</v>
      </c>
      <c r="R137" s="58">
        <f>IFERROR(VLOOKUP(Q137,'Начисление очков NEW'!$AF$4:$AG$69,2,FALSE),0)</f>
        <v>0</v>
      </c>
      <c r="S137" s="6" t="s">
        <v>119</v>
      </c>
      <c r="T137" s="59">
        <f>IFERROR(VLOOKUP(S137,'Начисление очков NEW'!$L$4:$M$69,2,FALSE),0)</f>
        <v>0</v>
      </c>
      <c r="U137" s="57">
        <v>10</v>
      </c>
      <c r="V137" s="58">
        <f>IFERROR(VLOOKUP(U137,'Начисление очков NEW'!$AF$4:$AG$69,2,FALSE),0)</f>
        <v>9</v>
      </c>
      <c r="W137" s="6" t="s">
        <v>119</v>
      </c>
      <c r="X137" s="59">
        <f>IFERROR(VLOOKUP(W137,'Начисление очков NEW'!$B$4:$C$69,2,FALSE),0)</f>
        <v>0</v>
      </c>
      <c r="Y137" s="6" t="s">
        <v>119</v>
      </c>
      <c r="Z137" s="59">
        <f>IFERROR(VLOOKUP(Y137,'Начисление очков NEW'!$V$4:$W$69,2,FALSE),0)</f>
        <v>0</v>
      </c>
      <c r="AA137" s="57" t="s">
        <v>119</v>
      </c>
      <c r="AB137" s="58">
        <f>IFERROR(VLOOKUP(AA137,'Начисление очков NEW'!$G$4:$H$69,2,FALSE),0)</f>
        <v>0</v>
      </c>
      <c r="AC137" s="6" t="s">
        <v>119</v>
      </c>
      <c r="AD137" s="59">
        <f>IFERROR(VLOOKUP(AC137,'Начисление очков NEW'!$V$4:$W$69,2,FALSE),0)</f>
        <v>0</v>
      </c>
      <c r="AE137" s="57" t="s">
        <v>119</v>
      </c>
      <c r="AF137" s="58">
        <f>IFERROR(VLOOKUP(AE137,'Начисление очков NEW'!$B$4:$C$69,2,FALSE),0)</f>
        <v>0</v>
      </c>
      <c r="AG137" s="57" t="s">
        <v>119</v>
      </c>
      <c r="AH137" s="58">
        <f>IFERROR(VLOOKUP(AG137,'Начисление очков NEW'!$V$4:$W$69,2,FALSE),0)</f>
        <v>0</v>
      </c>
      <c r="AI137" s="57" t="s">
        <v>119</v>
      </c>
      <c r="AJ137" s="58">
        <f>IFERROR(VLOOKUP(AI137,'Начисление очков NEW'!$AF$4:$AG$69,2,FALSE),0)</f>
        <v>0</v>
      </c>
      <c r="AK137" s="6" t="s">
        <v>119</v>
      </c>
      <c r="AL137" s="59">
        <f>IFERROR(VLOOKUP(AK137,'Начисление очков NEW'!$V$4:$W$69,2,FALSE),0)</f>
        <v>0</v>
      </c>
      <c r="AM137" s="57" t="s">
        <v>119</v>
      </c>
      <c r="AN137" s="58">
        <f>IFERROR(VLOOKUP(AM137,'Начисление очков NEW'!$B$4:$C$69,2,FALSE),0)</f>
        <v>0</v>
      </c>
      <c r="AO137" s="6" t="s">
        <v>119</v>
      </c>
      <c r="AP137" s="59">
        <f>IFERROR(VLOOKUP(AO137,'Начисление очков NEW'!$V$4:$W$69,2,FALSE),0)</f>
        <v>0</v>
      </c>
      <c r="AQ137" s="57" t="s">
        <v>119</v>
      </c>
      <c r="AR137" s="58">
        <f>IFERROR(VLOOKUP(AQ137,'Начисление очков NEW'!$G$4:$H$69,2,FALSE),0)</f>
        <v>0</v>
      </c>
      <c r="AS137" s="57" t="s">
        <v>119</v>
      </c>
      <c r="AT137" s="58">
        <f>IFERROR(VLOOKUP(AS137,'Начисление очков NEW'!$AF$4:$AG$69,2,FALSE),0)</f>
        <v>0</v>
      </c>
      <c r="AU137" s="6" t="s">
        <v>119</v>
      </c>
      <c r="AV137" s="59">
        <f>IFERROR(VLOOKUP(AU137,'Начисление очков NEW'!$G$4:$H$69,2,FALSE),0)</f>
        <v>0</v>
      </c>
      <c r="AW137" s="6" t="s">
        <v>119</v>
      </c>
      <c r="AX137" s="59">
        <f>IFERROR(VLOOKUP(AW137,'Начисление очков NEW'!$AF$4:$AG$69,2,FALSE),0)</f>
        <v>0</v>
      </c>
      <c r="AY137" s="57"/>
      <c r="AZ137" s="58">
        <f>IFERROR(VLOOKUP(AY137,'Начисление очков NEW'!$V$4:$W$69,2,FALSE),0)</f>
        <v>0</v>
      </c>
      <c r="BA137" s="57"/>
      <c r="BB137" s="58">
        <f>IFERROR(VLOOKUP(BA137,'Начисление очков NEW'!$B$4:$C$69,2,FALSE),0)</f>
        <v>0</v>
      </c>
      <c r="BC137" s="57" t="s">
        <v>119</v>
      </c>
      <c r="BD137" s="58">
        <f>IFERROR(VLOOKUP(BC137,'Начисление очков NEW'!$V$4:$W$69,2,FALSE),0)</f>
        <v>0</v>
      </c>
      <c r="BE137" s="6" t="s">
        <v>119</v>
      </c>
      <c r="BF137" s="59">
        <f>IFERROR(VLOOKUP(BE137,'Начисление очков NEW'!$G$4:$H$69,2,FALSE),0)</f>
        <v>0</v>
      </c>
      <c r="BG137" s="6"/>
      <c r="BH137" s="59">
        <f>IFERROR(VLOOKUP(BG137,'Начисление очков NEW'!$V$4:$W$69,2,FALSE),0)</f>
        <v>0</v>
      </c>
      <c r="BI137" s="57"/>
      <c r="BJ137" s="58">
        <f>IFERROR(VLOOKUP(BI137,'Начисление очков NEW'!$V$4:$W$69,2,FALSE),0)</f>
        <v>0</v>
      </c>
      <c r="BK137" s="45">
        <v>127</v>
      </c>
      <c r="BL137" s="45">
        <v>3</v>
      </c>
      <c r="BM137" s="45">
        <v>3</v>
      </c>
      <c r="BN137" s="45">
        <v>0</v>
      </c>
      <c r="BO137" s="77">
        <v>9</v>
      </c>
      <c r="BP137" s="77">
        <v>0</v>
      </c>
      <c r="BQ137" s="96">
        <v>1</v>
      </c>
      <c r="BR137" s="97">
        <v>9</v>
      </c>
      <c r="BS137" s="77">
        <v>9</v>
      </c>
      <c r="BT137" s="50"/>
      <c r="BU137" s="50">
        <f>VLOOKUP(BT137,'Начисление очков NEW'!$V$4:$W$68,2,FALSE)</f>
        <v>0</v>
      </c>
    </row>
    <row r="138" spans="2:73" ht="15" customHeight="1" x14ac:dyDescent="0.3">
      <c r="B138" s="89" t="s">
        <v>218</v>
      </c>
      <c r="C138" s="90">
        <f>C137+1</f>
        <v>130</v>
      </c>
      <c r="D138" s="83">
        <f>IF(BK138=0," ",IF(BK138-C138=0," ",BK138-C138))</f>
        <v>9</v>
      </c>
      <c r="E138" s="103">
        <v>3</v>
      </c>
      <c r="F138" s="107">
        <f>E138-BM138</f>
        <v>0</v>
      </c>
      <c r="G138" s="91">
        <f>N138+P138+R138+T138+V138+X138+Z138+AB138+AD138+AF138+AH138+AJ138+AL138+AN138+AP138+AR138+AT138+AV138+AX138+AZ138+BB138+BD138+BF138+BH138+BJ138</f>
        <v>9</v>
      </c>
      <c r="H138" s="84">
        <f>G138-BO138</f>
        <v>3</v>
      </c>
      <c r="I138" s="92">
        <f>ROUNDUP(COUNTIF(M138:BJ138,"&gt; 0")/2,0)</f>
        <v>2</v>
      </c>
      <c r="J138" s="93">
        <f>IF(G138=0, "", G138/I138)</f>
        <v>4.5</v>
      </c>
      <c r="K138" s="100">
        <f>SUMPRODUCT(LARGE((N138,P138,R138,T138,V138,X138,Z138,AB138,AD138,AF138,AH138,AJ138,AL138,AN138,AP138,AR138,AT138,AV138,AX138,AZ138,BB138,BD138,BF138,BH138,BJ138),{1,2,3,4,5,6,7,8}))</f>
        <v>9</v>
      </c>
      <c r="L138" s="101">
        <f>K138-BS138</f>
        <v>3</v>
      </c>
      <c r="M138" s="57">
        <v>32</v>
      </c>
      <c r="N138" s="58">
        <f>IFERROR(VLOOKUP(M138,'Начисление очков NEW'!$V$4:$W$69,2,FALSE),0)</f>
        <v>3</v>
      </c>
      <c r="O138" s="48" t="s">
        <v>119</v>
      </c>
      <c r="P138" s="48">
        <f>IFERROR(VLOOKUP(O138,'Начисление очков NEW'!$G$4:$H$69,2,FALSE),0)</f>
        <v>0</v>
      </c>
      <c r="Q138" s="57">
        <v>17</v>
      </c>
      <c r="R138" s="58">
        <f>IFERROR(VLOOKUP(Q138,'Начисление очков NEW'!$AF$4:$AG$69,2,FALSE),0)</f>
        <v>6</v>
      </c>
      <c r="S138" s="6" t="s">
        <v>119</v>
      </c>
      <c r="T138" s="59">
        <f>IFERROR(VLOOKUP(S138,'Начисление очков NEW'!$L$4:$M$69,2,FALSE),0)</f>
        <v>0</v>
      </c>
      <c r="U138" s="57" t="s">
        <v>119</v>
      </c>
      <c r="V138" s="58">
        <f>IFERROR(VLOOKUP(U138,'Начисление очков NEW'!$AF$4:$AG$69,2,FALSE),0)</f>
        <v>0</v>
      </c>
      <c r="W138" s="6" t="s">
        <v>119</v>
      </c>
      <c r="X138" s="59">
        <f>IFERROR(VLOOKUP(W138,'Начисление очков NEW'!$B$4:$C$69,2,FALSE),0)</f>
        <v>0</v>
      </c>
      <c r="Y138" s="6" t="s">
        <v>119</v>
      </c>
      <c r="Z138" s="59">
        <f>IFERROR(VLOOKUP(Y138,'Начисление очков NEW'!$V$4:$W$69,2,FALSE),0)</f>
        <v>0</v>
      </c>
      <c r="AA138" s="57" t="s">
        <v>119</v>
      </c>
      <c r="AB138" s="58">
        <f>IFERROR(VLOOKUP(AA138,'Начисление очков NEW'!$G$4:$H$69,2,FALSE),0)</f>
        <v>0</v>
      </c>
      <c r="AC138" s="6" t="s">
        <v>119</v>
      </c>
      <c r="AD138" s="59">
        <f>IFERROR(VLOOKUP(AC138,'Начисление очков NEW'!$V$4:$W$69,2,FALSE),0)</f>
        <v>0</v>
      </c>
      <c r="AE138" s="57" t="s">
        <v>119</v>
      </c>
      <c r="AF138" s="58">
        <f>IFERROR(VLOOKUP(AE138,'Начисление очков NEW'!$B$4:$C$69,2,FALSE),0)</f>
        <v>0</v>
      </c>
      <c r="AG138" s="57" t="s">
        <v>119</v>
      </c>
      <c r="AH138" s="58">
        <f>IFERROR(VLOOKUP(AG138,'Начисление очков NEW'!$V$4:$W$69,2,FALSE),0)</f>
        <v>0</v>
      </c>
      <c r="AI138" s="57" t="s">
        <v>119</v>
      </c>
      <c r="AJ138" s="58">
        <f>IFERROR(VLOOKUP(AI138,'Начисление очков NEW'!$AF$4:$AG$69,2,FALSE),0)</f>
        <v>0</v>
      </c>
      <c r="AK138" s="6" t="s">
        <v>119</v>
      </c>
      <c r="AL138" s="59">
        <f>IFERROR(VLOOKUP(AK138,'Начисление очков NEW'!$V$4:$W$69,2,FALSE),0)</f>
        <v>0</v>
      </c>
      <c r="AM138" s="57" t="s">
        <v>119</v>
      </c>
      <c r="AN138" s="58">
        <f>IFERROR(VLOOKUP(AM138,'Начисление очков NEW'!$B$4:$C$69,2,FALSE),0)</f>
        <v>0</v>
      </c>
      <c r="AO138" s="6" t="s">
        <v>119</v>
      </c>
      <c r="AP138" s="59">
        <f>IFERROR(VLOOKUP(AO138,'Начисление очков NEW'!$V$4:$W$69,2,FALSE),0)</f>
        <v>0</v>
      </c>
      <c r="AQ138" s="57" t="s">
        <v>119</v>
      </c>
      <c r="AR138" s="58">
        <f>IFERROR(VLOOKUP(AQ138,'Начисление очков NEW'!$G$4:$H$69,2,FALSE),0)</f>
        <v>0</v>
      </c>
      <c r="AS138" s="57" t="s">
        <v>119</v>
      </c>
      <c r="AT138" s="58">
        <f>IFERROR(VLOOKUP(AS138,'Начисление очков NEW'!$AF$4:$AG$69,2,FALSE),0)</f>
        <v>0</v>
      </c>
      <c r="AU138" s="6" t="s">
        <v>119</v>
      </c>
      <c r="AV138" s="59">
        <f>IFERROR(VLOOKUP(AU138,'Начисление очков NEW'!$G$4:$H$69,2,FALSE),0)</f>
        <v>0</v>
      </c>
      <c r="AW138" s="6" t="s">
        <v>119</v>
      </c>
      <c r="AX138" s="59">
        <f>IFERROR(VLOOKUP(AW138,'Начисление очков NEW'!$AF$4:$AG$69,2,FALSE),0)</f>
        <v>0</v>
      </c>
      <c r="AY138" s="57"/>
      <c r="AZ138" s="58">
        <f>IFERROR(VLOOKUP(AY138,'Начисление очков NEW'!$V$4:$W$69,2,FALSE),0)</f>
        <v>0</v>
      </c>
      <c r="BA138" s="57"/>
      <c r="BB138" s="58">
        <f>IFERROR(VLOOKUP(BA138,'Начисление очков NEW'!$B$4:$C$69,2,FALSE),0)</f>
        <v>0</v>
      </c>
      <c r="BC138" s="57" t="s">
        <v>119</v>
      </c>
      <c r="BD138" s="58">
        <f>IFERROR(VLOOKUP(BC138,'Начисление очков NEW'!$V$4:$W$69,2,FALSE),0)</f>
        <v>0</v>
      </c>
      <c r="BE138" s="6" t="s">
        <v>119</v>
      </c>
      <c r="BF138" s="59">
        <f>IFERROR(VLOOKUP(BE138,'Начисление очков NEW'!$G$4:$H$69,2,FALSE),0)</f>
        <v>0</v>
      </c>
      <c r="BG138" s="6"/>
      <c r="BH138" s="59">
        <f>IFERROR(VLOOKUP(BG138,'Начисление очков NEW'!$V$4:$W$69,2,FALSE),0)</f>
        <v>0</v>
      </c>
      <c r="BI138" s="57"/>
      <c r="BJ138" s="58">
        <f>IFERROR(VLOOKUP(BI138,'Начисление очков NEW'!$V$4:$W$69,2,FALSE),0)</f>
        <v>0</v>
      </c>
      <c r="BK138" s="45">
        <v>139</v>
      </c>
      <c r="BL138" s="45">
        <v>2</v>
      </c>
      <c r="BM138" s="45">
        <v>3</v>
      </c>
      <c r="BN138" s="45">
        <v>0</v>
      </c>
      <c r="BO138" s="109">
        <v>6</v>
      </c>
      <c r="BP138" s="109">
        <v>0</v>
      </c>
      <c r="BQ138" s="96">
        <v>1</v>
      </c>
      <c r="BR138" s="97">
        <v>6</v>
      </c>
      <c r="BS138" s="109">
        <v>6</v>
      </c>
      <c r="BT138" s="50"/>
      <c r="BU138" s="50">
        <f>VLOOKUP(BT138,'Начисление очков NEW'!$V$4:$W$68,2,FALSE)</f>
        <v>0</v>
      </c>
    </row>
    <row r="139" spans="2:73" ht="15" customHeight="1" x14ac:dyDescent="0.3">
      <c r="B139" s="89" t="s">
        <v>182</v>
      </c>
      <c r="C139" s="90">
        <f>C138+1</f>
        <v>131</v>
      </c>
      <c r="D139" s="83">
        <f>IF(BK139=0," ",IF(BK139-C139=0," ",BK139-C139))</f>
        <v>-3</v>
      </c>
      <c r="E139" s="103">
        <v>3</v>
      </c>
      <c r="F139" s="107">
        <f>E139-BM139</f>
        <v>0</v>
      </c>
      <c r="G139" s="91">
        <f>N139+P139+R139+T139+V139+X139+Z139+AB139+AD139+AF139+AH139+AJ139+AL139+AN139+AP139+AR139+AT139+AV139+AX139+AZ139+BB139+BD139+BF139+BH139+BJ139</f>
        <v>8</v>
      </c>
      <c r="H139" s="84">
        <f>G139-BO139</f>
        <v>0</v>
      </c>
      <c r="I139" s="92">
        <f>ROUNDUP(COUNTIF(M139:BJ139,"&gt; 0")/2,0)</f>
        <v>1</v>
      </c>
      <c r="J139" s="93">
        <f>IF(G139=0, "", G139/I139)</f>
        <v>8</v>
      </c>
      <c r="K139" s="100">
        <f>SUMPRODUCT(LARGE((N139,P139,R139,T139,V139,X139,Z139,AB139,AD139,AF139,AH139,AJ139,AL139,AN139,AP139,AR139,AT139,AV139,AX139,AZ139,BB139,BD139,BF139,BH139,BJ139),{1,2,3,4,5,6,7,8}))</f>
        <v>8</v>
      </c>
      <c r="L139" s="101">
        <f>K139-BS139</f>
        <v>0</v>
      </c>
      <c r="M139" s="57" t="s">
        <v>119</v>
      </c>
      <c r="N139" s="58">
        <f>IFERROR(VLOOKUP(M139,'Начисление очков NEW'!$V$4:$W$69,2,FALSE),0)</f>
        <v>0</v>
      </c>
      <c r="O139" s="48" t="s">
        <v>119</v>
      </c>
      <c r="P139" s="48">
        <f>IFERROR(VLOOKUP(O139,'Начисление очков NEW'!$G$4:$H$69,2,FALSE),0)</f>
        <v>0</v>
      </c>
      <c r="Q139" s="57" t="s">
        <v>119</v>
      </c>
      <c r="R139" s="58">
        <f>IFERROR(VLOOKUP(Q139,'Начисление очков NEW'!$AF$4:$AG$69,2,FALSE),0)</f>
        <v>0</v>
      </c>
      <c r="S139" s="6" t="s">
        <v>119</v>
      </c>
      <c r="T139" s="59">
        <f>IFERROR(VLOOKUP(S139,'Начисление очков NEW'!$L$4:$M$69,2,FALSE),0)</f>
        <v>0</v>
      </c>
      <c r="U139" s="57" t="s">
        <v>119</v>
      </c>
      <c r="V139" s="58">
        <f>IFERROR(VLOOKUP(U139,'Начисление очков NEW'!$AF$4:$AG$69,2,FALSE),0)</f>
        <v>0</v>
      </c>
      <c r="W139" s="6" t="s">
        <v>119</v>
      </c>
      <c r="X139" s="59">
        <f>IFERROR(VLOOKUP(W139,'Начисление очков NEW'!$B$4:$C$69,2,FALSE),0)</f>
        <v>0</v>
      </c>
      <c r="Y139" s="6" t="s">
        <v>119</v>
      </c>
      <c r="Z139" s="59">
        <f>IFERROR(VLOOKUP(Y139,'Начисление очков NEW'!$V$4:$W$69,2,FALSE),0)</f>
        <v>0</v>
      </c>
      <c r="AA139" s="57" t="s">
        <v>119</v>
      </c>
      <c r="AB139" s="58">
        <f>IFERROR(VLOOKUP(AA139,'Начисление очков NEW'!$G$4:$H$69,2,FALSE),0)</f>
        <v>0</v>
      </c>
      <c r="AC139" s="6" t="s">
        <v>119</v>
      </c>
      <c r="AD139" s="59">
        <f>IFERROR(VLOOKUP(AC139,'Начисление очков NEW'!$V$4:$W$69,2,FALSE),0)</f>
        <v>0</v>
      </c>
      <c r="AE139" s="57" t="s">
        <v>119</v>
      </c>
      <c r="AF139" s="58">
        <f>IFERROR(VLOOKUP(AE139,'Начисление очков NEW'!$B$4:$C$69,2,FALSE),0)</f>
        <v>0</v>
      </c>
      <c r="AG139" s="57" t="s">
        <v>119</v>
      </c>
      <c r="AH139" s="58">
        <f>IFERROR(VLOOKUP(AG139,'Начисление очков NEW'!$V$4:$W$69,2,FALSE),0)</f>
        <v>0</v>
      </c>
      <c r="AI139" s="57" t="s">
        <v>119</v>
      </c>
      <c r="AJ139" s="58">
        <f>IFERROR(VLOOKUP(AI139,'Начисление очков NEW'!$AF$4:$AG$69,2,FALSE),0)</f>
        <v>0</v>
      </c>
      <c r="AK139" s="6">
        <v>18</v>
      </c>
      <c r="AL139" s="59">
        <f>IFERROR(VLOOKUP(AK139,'Начисление очков NEW'!$V$4:$W$69,2,FALSE),0)</f>
        <v>8</v>
      </c>
      <c r="AM139" s="57" t="s">
        <v>119</v>
      </c>
      <c r="AN139" s="58">
        <f>IFERROR(VLOOKUP(AM139,'Начисление очков NEW'!$B$4:$C$69,2,FALSE),0)</f>
        <v>0</v>
      </c>
      <c r="AO139" s="6" t="s">
        <v>119</v>
      </c>
      <c r="AP139" s="59">
        <f>IFERROR(VLOOKUP(AO139,'Начисление очков NEW'!$V$4:$W$69,2,FALSE),0)</f>
        <v>0</v>
      </c>
      <c r="AQ139" s="57" t="s">
        <v>119</v>
      </c>
      <c r="AR139" s="58">
        <f>IFERROR(VLOOKUP(AQ139,'Начисление очков NEW'!$G$4:$H$69,2,FALSE),0)</f>
        <v>0</v>
      </c>
      <c r="AS139" s="57" t="s">
        <v>119</v>
      </c>
      <c r="AT139" s="58">
        <f>IFERROR(VLOOKUP(AS139,'Начисление очков NEW'!$AF$4:$AG$69,2,FALSE),0)</f>
        <v>0</v>
      </c>
      <c r="AU139" s="6" t="s">
        <v>119</v>
      </c>
      <c r="AV139" s="59">
        <f>IFERROR(VLOOKUP(AU139,'Начисление очков NEW'!$G$4:$H$69,2,FALSE),0)</f>
        <v>0</v>
      </c>
      <c r="AW139" s="6" t="s">
        <v>119</v>
      </c>
      <c r="AX139" s="59">
        <f>IFERROR(VLOOKUP(AW139,'Начисление очков NEW'!$AF$4:$AG$69,2,FALSE),0)</f>
        <v>0</v>
      </c>
      <c r="AY139" s="57"/>
      <c r="AZ139" s="58">
        <f>IFERROR(VLOOKUP(AY139,'Начисление очков NEW'!$V$4:$W$69,2,FALSE),0)</f>
        <v>0</v>
      </c>
      <c r="BA139" s="57"/>
      <c r="BB139" s="58">
        <f>IFERROR(VLOOKUP(BA139,'Начисление очков NEW'!$B$4:$C$69,2,FALSE),0)</f>
        <v>0</v>
      </c>
      <c r="BC139" s="57" t="s">
        <v>119</v>
      </c>
      <c r="BD139" s="58">
        <f>IFERROR(VLOOKUP(BC139,'Начисление очков NEW'!$V$4:$W$69,2,FALSE),0)</f>
        <v>0</v>
      </c>
      <c r="BE139" s="6" t="s">
        <v>119</v>
      </c>
      <c r="BF139" s="59">
        <f>IFERROR(VLOOKUP(BE139,'Начисление очков NEW'!$G$4:$H$69,2,FALSE),0)</f>
        <v>0</v>
      </c>
      <c r="BG139" s="6"/>
      <c r="BH139" s="59">
        <f>IFERROR(VLOOKUP(BG139,'Начисление очков NEW'!$V$4:$W$69,2,FALSE),0)</f>
        <v>0</v>
      </c>
      <c r="BI139" s="57"/>
      <c r="BJ139" s="58">
        <f>IFERROR(VLOOKUP(BI139,'Начисление очков NEW'!$V$4:$W$69,2,FALSE),0)</f>
        <v>0</v>
      </c>
      <c r="BK139" s="45">
        <v>128</v>
      </c>
      <c r="BL139" s="45">
        <v>3</v>
      </c>
      <c r="BM139" s="45">
        <v>3</v>
      </c>
      <c r="BN139" s="45">
        <v>0</v>
      </c>
      <c r="BO139" s="109">
        <v>8</v>
      </c>
      <c r="BP139" s="109">
        <v>0</v>
      </c>
      <c r="BQ139" s="96">
        <v>1</v>
      </c>
      <c r="BR139" s="97">
        <v>8</v>
      </c>
      <c r="BS139" s="109">
        <v>8</v>
      </c>
      <c r="BT139" s="50"/>
      <c r="BU139" s="50">
        <f>VLOOKUP(BT139,'Начисление очков NEW'!$V$4:$W$68,2,FALSE)</f>
        <v>0</v>
      </c>
    </row>
    <row r="140" spans="2:73" ht="15" customHeight="1" x14ac:dyDescent="0.3">
      <c r="B140" s="89" t="s">
        <v>188</v>
      </c>
      <c r="C140" s="90">
        <f>C139+1</f>
        <v>132</v>
      </c>
      <c r="D140" s="83">
        <f>IF(BK140=0," ",IF(BK140-C140=0," ",BK140-C140))</f>
        <v>-3</v>
      </c>
      <c r="E140" s="103">
        <v>3.5</v>
      </c>
      <c r="F140" s="107">
        <f>E140-BM140</f>
        <v>0</v>
      </c>
      <c r="G140" s="91">
        <f>N140+P140+R140+T140+V140+X140+Z140+AB140+AD140+AF140+AH140+AJ140+AL140+AN140+AP140+AR140+AT140+AV140+AX140+AZ140+BB140+BD140+BF140+BH140+BJ140</f>
        <v>8</v>
      </c>
      <c r="H140" s="84">
        <f>G140-BO140</f>
        <v>0</v>
      </c>
      <c r="I140" s="92">
        <f>ROUNDUP(COUNTIF(M140:BJ140,"&gt; 0")/2,0)</f>
        <v>1</v>
      </c>
      <c r="J140" s="93">
        <f>IF(G140=0, "", G140/I140)</f>
        <v>8</v>
      </c>
      <c r="K140" s="100">
        <f>SUMPRODUCT(LARGE((N140,P140,R140,T140,V140,X140,Z140,AB140,AD140,AF140,AH140,AJ140,AL140,AN140,AP140,AR140,AT140,AV140,AX140,AZ140,BB140,BD140,BF140,BH140,BJ140),{1,2,3,4,5,6,7,8}))</f>
        <v>8</v>
      </c>
      <c r="L140" s="101">
        <f>K140-BS140</f>
        <v>0</v>
      </c>
      <c r="M140" s="57" t="s">
        <v>119</v>
      </c>
      <c r="N140" s="58">
        <f>IFERROR(VLOOKUP(M140,'Начисление очков NEW'!$V$4:$W$69,2,FALSE),0)</f>
        <v>0</v>
      </c>
      <c r="O140" s="48" t="s">
        <v>119</v>
      </c>
      <c r="P140" s="48">
        <f>IFERROR(VLOOKUP(O140,'Начисление очков NEW'!$G$4:$H$69,2,FALSE),0)</f>
        <v>0</v>
      </c>
      <c r="Q140" s="57" t="s">
        <v>119</v>
      </c>
      <c r="R140" s="58">
        <f>IFERROR(VLOOKUP(Q140,'Начисление очков NEW'!$AF$4:$AG$69,2,FALSE),0)</f>
        <v>0</v>
      </c>
      <c r="S140" s="6" t="s">
        <v>119</v>
      </c>
      <c r="T140" s="59">
        <f>IFERROR(VLOOKUP(S140,'Начисление очков NEW'!$L$4:$M$69,2,FALSE),0)</f>
        <v>0</v>
      </c>
      <c r="U140" s="57" t="s">
        <v>119</v>
      </c>
      <c r="V140" s="58">
        <f>IFERROR(VLOOKUP(U140,'Начисление очков NEW'!$AF$4:$AG$69,2,FALSE),0)</f>
        <v>0</v>
      </c>
      <c r="W140" s="6" t="s">
        <v>119</v>
      </c>
      <c r="X140" s="59">
        <f>IFERROR(VLOOKUP(W140,'Начисление очков NEW'!$B$4:$C$69,2,FALSE),0)</f>
        <v>0</v>
      </c>
      <c r="Y140" s="6" t="s">
        <v>119</v>
      </c>
      <c r="Z140" s="59">
        <f>IFERROR(VLOOKUP(Y140,'Начисление очков NEW'!$V$4:$W$69,2,FALSE),0)</f>
        <v>0</v>
      </c>
      <c r="AA140" s="57" t="s">
        <v>119</v>
      </c>
      <c r="AB140" s="58">
        <f>IFERROR(VLOOKUP(AA140,'Начисление очков NEW'!$G$4:$H$69,2,FALSE),0)</f>
        <v>0</v>
      </c>
      <c r="AC140" s="6" t="s">
        <v>119</v>
      </c>
      <c r="AD140" s="59">
        <f>IFERROR(VLOOKUP(AC140,'Начисление очков NEW'!$V$4:$W$69,2,FALSE),0)</f>
        <v>0</v>
      </c>
      <c r="AE140" s="57" t="s">
        <v>119</v>
      </c>
      <c r="AF140" s="58">
        <f>IFERROR(VLOOKUP(AE140,'Начисление очков NEW'!$B$4:$C$69,2,FALSE),0)</f>
        <v>0</v>
      </c>
      <c r="AG140" s="57" t="s">
        <v>119</v>
      </c>
      <c r="AH140" s="58">
        <f>IFERROR(VLOOKUP(AG140,'Начисление очков NEW'!$V$4:$W$69,2,FALSE),0)</f>
        <v>0</v>
      </c>
      <c r="AI140" s="57">
        <v>11</v>
      </c>
      <c r="AJ140" s="58">
        <f>IFERROR(VLOOKUP(AI140,'Начисление очков NEW'!$AF$4:$AG$69,2,FALSE),0)</f>
        <v>8</v>
      </c>
      <c r="AK140" s="6" t="s">
        <v>119</v>
      </c>
      <c r="AL140" s="59">
        <f>IFERROR(VLOOKUP(AK140,'Начисление очков NEW'!$V$4:$W$69,2,FALSE),0)</f>
        <v>0</v>
      </c>
      <c r="AM140" s="57" t="s">
        <v>119</v>
      </c>
      <c r="AN140" s="58">
        <f>IFERROR(VLOOKUP(AM140,'Начисление очков NEW'!$B$4:$C$69,2,FALSE),0)</f>
        <v>0</v>
      </c>
      <c r="AO140" s="6" t="s">
        <v>119</v>
      </c>
      <c r="AP140" s="59">
        <f>IFERROR(VLOOKUP(AO140,'Начисление очков NEW'!$V$4:$W$69,2,FALSE),0)</f>
        <v>0</v>
      </c>
      <c r="AQ140" s="57" t="s">
        <v>119</v>
      </c>
      <c r="AR140" s="58">
        <f>IFERROR(VLOOKUP(AQ140,'Начисление очков NEW'!$G$4:$H$69,2,FALSE),0)</f>
        <v>0</v>
      </c>
      <c r="AS140" s="57" t="s">
        <v>119</v>
      </c>
      <c r="AT140" s="58">
        <f>IFERROR(VLOOKUP(AS140,'Начисление очков NEW'!$AF$4:$AG$69,2,FALSE),0)</f>
        <v>0</v>
      </c>
      <c r="AU140" s="6" t="s">
        <v>119</v>
      </c>
      <c r="AV140" s="59">
        <f>IFERROR(VLOOKUP(AU140,'Начисление очков NEW'!$G$4:$H$69,2,FALSE),0)</f>
        <v>0</v>
      </c>
      <c r="AW140" s="6" t="s">
        <v>119</v>
      </c>
      <c r="AX140" s="59">
        <f>IFERROR(VLOOKUP(AW140,'Начисление очков NEW'!$AF$4:$AG$69,2,FALSE),0)</f>
        <v>0</v>
      </c>
      <c r="AY140" s="57"/>
      <c r="AZ140" s="58">
        <f>IFERROR(VLOOKUP(AY140,'Начисление очков NEW'!$V$4:$W$69,2,FALSE),0)</f>
        <v>0</v>
      </c>
      <c r="BA140" s="57"/>
      <c r="BB140" s="58">
        <f>IFERROR(VLOOKUP(BA140,'Начисление очков NEW'!$B$4:$C$69,2,FALSE),0)</f>
        <v>0</v>
      </c>
      <c r="BC140" s="57" t="s">
        <v>119</v>
      </c>
      <c r="BD140" s="58">
        <f>IFERROR(VLOOKUP(BC140,'Начисление очков NEW'!$V$4:$W$69,2,FALSE),0)</f>
        <v>0</v>
      </c>
      <c r="BE140" s="6" t="s">
        <v>119</v>
      </c>
      <c r="BF140" s="59">
        <f>IFERROR(VLOOKUP(BE140,'Начисление очков NEW'!$G$4:$H$69,2,FALSE),0)</f>
        <v>0</v>
      </c>
      <c r="BG140" s="6"/>
      <c r="BH140" s="59">
        <f>IFERROR(VLOOKUP(BG140,'Начисление очков NEW'!$V$4:$W$69,2,FALSE),0)</f>
        <v>0</v>
      </c>
      <c r="BI140" s="57"/>
      <c r="BJ140" s="58">
        <f>IFERROR(VLOOKUP(BI140,'Начисление очков NEW'!$V$4:$W$69,2,FALSE),0)</f>
        <v>0</v>
      </c>
      <c r="BK140" s="45">
        <v>129</v>
      </c>
      <c r="BL140" s="45">
        <v>3</v>
      </c>
      <c r="BM140" s="45">
        <v>3.5</v>
      </c>
      <c r="BN140" s="45">
        <v>0</v>
      </c>
      <c r="BO140" s="77">
        <v>8</v>
      </c>
      <c r="BP140" s="77">
        <v>0</v>
      </c>
      <c r="BQ140" s="96">
        <v>1</v>
      </c>
      <c r="BR140" s="97">
        <v>8</v>
      </c>
      <c r="BS140" s="77">
        <v>8</v>
      </c>
      <c r="BT140" s="50"/>
      <c r="BU140" s="50">
        <f>VLOOKUP(BT140,'Начисление очков NEW'!$V$4:$W$68,2,FALSE)</f>
        <v>0</v>
      </c>
    </row>
    <row r="141" spans="2:73" ht="15" customHeight="1" x14ac:dyDescent="0.3">
      <c r="B141" s="89" t="s">
        <v>217</v>
      </c>
      <c r="C141" s="90">
        <f>C140+1</f>
        <v>133</v>
      </c>
      <c r="D141" s="83">
        <f>IF(BK141=0," ",IF(BK141-C141=0," ",BK141-C141))</f>
        <v>-3</v>
      </c>
      <c r="E141" s="103">
        <v>3</v>
      </c>
      <c r="F141" s="107">
        <f>E141-BM141</f>
        <v>0</v>
      </c>
      <c r="G141" s="91">
        <f>N141+P141+R141+T141+V141+X141+Z141+AB141+AD141+AF141+AH141+AJ141+AL141+AN141+AP141+AR141+AT141+AV141+AX141+AZ141+BB141+BD141+BF141+BH141+BJ141</f>
        <v>8</v>
      </c>
      <c r="H141" s="84">
        <f>G141-BO141</f>
        <v>0</v>
      </c>
      <c r="I141" s="92">
        <f>ROUNDUP(COUNTIF(M141:BJ141,"&gt; 0")/2,0)</f>
        <v>1</v>
      </c>
      <c r="J141" s="93">
        <f>IF(G141=0, "", G141/I141)</f>
        <v>8</v>
      </c>
      <c r="K141" s="100">
        <f>SUMPRODUCT(LARGE((N141,P141,R141,T141,V141,X141,Z141,AB141,AD141,AF141,AH141,AJ141,AL141,AN141,AP141,AR141,AT141,AV141,AX141,AZ141,BB141,BD141,BF141,BH141,BJ141),{1,2,3,4,5,6,7,8}))</f>
        <v>8</v>
      </c>
      <c r="L141" s="101">
        <f>K141-BS141</f>
        <v>0</v>
      </c>
      <c r="M141" s="57" t="s">
        <v>119</v>
      </c>
      <c r="N141" s="58">
        <f>IFERROR(VLOOKUP(M141,'Начисление очков NEW'!$V$4:$W$69,2,FALSE),0)</f>
        <v>0</v>
      </c>
      <c r="O141" s="48" t="s">
        <v>119</v>
      </c>
      <c r="P141" s="48">
        <f>IFERROR(VLOOKUP(O141,'Начисление очков NEW'!$G$4:$H$69,2,FALSE),0)</f>
        <v>0</v>
      </c>
      <c r="Q141" s="57">
        <v>12</v>
      </c>
      <c r="R141" s="58">
        <f>IFERROR(VLOOKUP(Q141,'Начисление очков NEW'!$AF$4:$AG$69,2,FALSE),0)</f>
        <v>8</v>
      </c>
      <c r="S141" s="6" t="s">
        <v>119</v>
      </c>
      <c r="T141" s="59">
        <f>IFERROR(VLOOKUP(S141,'Начисление очков NEW'!$L$4:$M$69,2,FALSE),0)</f>
        <v>0</v>
      </c>
      <c r="U141" s="57" t="s">
        <v>119</v>
      </c>
      <c r="V141" s="58">
        <f>IFERROR(VLOOKUP(U141,'Начисление очков NEW'!$AF$4:$AG$69,2,FALSE),0)</f>
        <v>0</v>
      </c>
      <c r="W141" s="6" t="s">
        <v>119</v>
      </c>
      <c r="X141" s="59">
        <f>IFERROR(VLOOKUP(W141,'Начисление очков NEW'!$B$4:$C$69,2,FALSE),0)</f>
        <v>0</v>
      </c>
      <c r="Y141" s="6" t="s">
        <v>119</v>
      </c>
      <c r="Z141" s="59">
        <f>IFERROR(VLOOKUP(Y141,'Начисление очков NEW'!$V$4:$W$69,2,FALSE),0)</f>
        <v>0</v>
      </c>
      <c r="AA141" s="57" t="s">
        <v>119</v>
      </c>
      <c r="AB141" s="58">
        <f>IFERROR(VLOOKUP(AA141,'Начисление очков NEW'!$G$4:$H$69,2,FALSE),0)</f>
        <v>0</v>
      </c>
      <c r="AC141" s="6" t="s">
        <v>119</v>
      </c>
      <c r="AD141" s="59">
        <f>IFERROR(VLOOKUP(AC141,'Начисление очков NEW'!$V$4:$W$69,2,FALSE),0)</f>
        <v>0</v>
      </c>
      <c r="AE141" s="57" t="s">
        <v>119</v>
      </c>
      <c r="AF141" s="58">
        <f>IFERROR(VLOOKUP(AE141,'Начисление очков NEW'!$B$4:$C$69,2,FALSE),0)</f>
        <v>0</v>
      </c>
      <c r="AG141" s="57" t="s">
        <v>119</v>
      </c>
      <c r="AH141" s="58">
        <f>IFERROR(VLOOKUP(AG141,'Начисление очков NEW'!$V$4:$W$69,2,FALSE),0)</f>
        <v>0</v>
      </c>
      <c r="AI141" s="57" t="s">
        <v>119</v>
      </c>
      <c r="AJ141" s="58">
        <f>IFERROR(VLOOKUP(AI141,'Начисление очков NEW'!$AF$4:$AG$69,2,FALSE),0)</f>
        <v>0</v>
      </c>
      <c r="AK141" s="6" t="s">
        <v>119</v>
      </c>
      <c r="AL141" s="59">
        <f>IFERROR(VLOOKUP(AK141,'Начисление очков NEW'!$V$4:$W$69,2,FALSE),0)</f>
        <v>0</v>
      </c>
      <c r="AM141" s="57" t="s">
        <v>119</v>
      </c>
      <c r="AN141" s="58">
        <f>IFERROR(VLOOKUP(AM141,'Начисление очков NEW'!$B$4:$C$69,2,FALSE),0)</f>
        <v>0</v>
      </c>
      <c r="AO141" s="6" t="s">
        <v>119</v>
      </c>
      <c r="AP141" s="59">
        <f>IFERROR(VLOOKUP(AO141,'Начисление очков NEW'!$V$4:$W$69,2,FALSE),0)</f>
        <v>0</v>
      </c>
      <c r="AQ141" s="57" t="s">
        <v>119</v>
      </c>
      <c r="AR141" s="58">
        <f>IFERROR(VLOOKUP(AQ141,'Начисление очков NEW'!$G$4:$H$69,2,FALSE),0)</f>
        <v>0</v>
      </c>
      <c r="AS141" s="57" t="s">
        <v>119</v>
      </c>
      <c r="AT141" s="58">
        <f>IFERROR(VLOOKUP(AS141,'Начисление очков NEW'!$AF$4:$AG$69,2,FALSE),0)</f>
        <v>0</v>
      </c>
      <c r="AU141" s="6" t="s">
        <v>119</v>
      </c>
      <c r="AV141" s="59">
        <f>IFERROR(VLOOKUP(AU141,'Начисление очков NEW'!$G$4:$H$69,2,FALSE),0)</f>
        <v>0</v>
      </c>
      <c r="AW141" s="6" t="s">
        <v>119</v>
      </c>
      <c r="AX141" s="59">
        <f>IFERROR(VLOOKUP(AW141,'Начисление очков NEW'!$AF$4:$AG$69,2,FALSE),0)</f>
        <v>0</v>
      </c>
      <c r="AY141" s="57"/>
      <c r="AZ141" s="58">
        <f>IFERROR(VLOOKUP(AY141,'Начисление очков NEW'!$V$4:$W$69,2,FALSE),0)</f>
        <v>0</v>
      </c>
      <c r="BA141" s="57"/>
      <c r="BB141" s="58">
        <f>IFERROR(VLOOKUP(BA141,'Начисление очков NEW'!$B$4:$C$69,2,FALSE),0)</f>
        <v>0</v>
      </c>
      <c r="BC141" s="57" t="s">
        <v>119</v>
      </c>
      <c r="BD141" s="58">
        <f>IFERROR(VLOOKUP(BC141,'Начисление очков NEW'!$V$4:$W$69,2,FALSE),0)</f>
        <v>0</v>
      </c>
      <c r="BE141" s="6" t="s">
        <v>119</v>
      </c>
      <c r="BF141" s="59">
        <f>IFERROR(VLOOKUP(BE141,'Начисление очков NEW'!$G$4:$H$69,2,FALSE),0)</f>
        <v>0</v>
      </c>
      <c r="BG141" s="6"/>
      <c r="BH141" s="59">
        <f>IFERROR(VLOOKUP(BG141,'Начисление очков NEW'!$V$4:$W$69,2,FALSE),0)</f>
        <v>0</v>
      </c>
      <c r="BI141" s="57"/>
      <c r="BJ141" s="58">
        <f>IFERROR(VLOOKUP(BI141,'Начисление очков NEW'!$V$4:$W$69,2,FALSE),0)</f>
        <v>0</v>
      </c>
      <c r="BK141" s="45">
        <v>130</v>
      </c>
      <c r="BL141" s="45">
        <v>3</v>
      </c>
      <c r="BM141" s="45">
        <v>3</v>
      </c>
      <c r="BN141" s="45">
        <v>0</v>
      </c>
      <c r="BO141" s="77">
        <v>8</v>
      </c>
      <c r="BP141" s="77">
        <v>0</v>
      </c>
      <c r="BQ141" s="96">
        <v>1</v>
      </c>
      <c r="BR141" s="97">
        <v>8</v>
      </c>
      <c r="BS141" s="77">
        <v>8</v>
      </c>
      <c r="BT141" s="50"/>
      <c r="BU141" s="50">
        <f>VLOOKUP(BT141,'Начисление очков NEW'!$V$4:$W$68,2,FALSE)</f>
        <v>0</v>
      </c>
    </row>
    <row r="142" spans="2:73" ht="15" customHeight="1" x14ac:dyDescent="0.3">
      <c r="B142" s="89" t="s">
        <v>168</v>
      </c>
      <c r="C142" s="90">
        <f>C141+1</f>
        <v>134</v>
      </c>
      <c r="D142" s="83">
        <f>IF(BK142=0," ",IF(BK142-C142=0," ",BK142-C142))</f>
        <v>-3</v>
      </c>
      <c r="E142" s="103">
        <v>3</v>
      </c>
      <c r="F142" s="107">
        <f>E142-BM142</f>
        <v>0</v>
      </c>
      <c r="G142" s="91">
        <f>N142+P142+R142+T142+V142+X142+Z142+AB142+AD142+AF142+AH142+AJ142+AL142+AN142+AP142+AR142+AT142+AV142+AX142+AZ142+BB142+BD142+BF142+BH142+BJ142</f>
        <v>7</v>
      </c>
      <c r="H142" s="84">
        <f>G142-BO142</f>
        <v>0</v>
      </c>
      <c r="I142" s="92">
        <f>ROUNDUP(COUNTIF(M142:BJ142,"&gt; 0")/2,0)</f>
        <v>1</v>
      </c>
      <c r="J142" s="93">
        <f>IF(G142=0, "", G142/I142)</f>
        <v>7</v>
      </c>
      <c r="K142" s="100">
        <f>SUMPRODUCT(LARGE((N142,P142,R142,T142,V142,X142,Z142,AB142,AD142,AF142,AH142,AJ142,AL142,AN142,AP142,AR142,AT142,AV142,AX142,AZ142,BB142,BD142,BF142,BH142,BJ142),{1,2,3,4,5,6,7,8}))</f>
        <v>7</v>
      </c>
      <c r="L142" s="101">
        <f>K142-BS142</f>
        <v>0</v>
      </c>
      <c r="M142" s="57" t="s">
        <v>119</v>
      </c>
      <c r="N142" s="58">
        <f>IFERROR(VLOOKUP(M142,'Начисление очков NEW'!$V$4:$W$69,2,FALSE),0)</f>
        <v>0</v>
      </c>
      <c r="O142" s="48" t="s">
        <v>119</v>
      </c>
      <c r="P142" s="48">
        <f>IFERROR(VLOOKUP(O142,'Начисление очков NEW'!$G$4:$H$69,2,FALSE),0)</f>
        <v>0</v>
      </c>
      <c r="Q142" s="57" t="s">
        <v>119</v>
      </c>
      <c r="R142" s="58">
        <f>IFERROR(VLOOKUP(Q142,'Начисление очков NEW'!$AF$4:$AG$69,2,FALSE),0)</f>
        <v>0</v>
      </c>
      <c r="S142" s="6" t="s">
        <v>119</v>
      </c>
      <c r="T142" s="59">
        <f>IFERROR(VLOOKUP(S142,'Начисление очков NEW'!$L$4:$M$69,2,FALSE),0)</f>
        <v>0</v>
      </c>
      <c r="U142" s="57" t="s">
        <v>119</v>
      </c>
      <c r="V142" s="58">
        <f>IFERROR(VLOOKUP(U142,'Начисление очков NEW'!$AF$4:$AG$69,2,FALSE),0)</f>
        <v>0</v>
      </c>
      <c r="W142" s="6" t="s">
        <v>119</v>
      </c>
      <c r="X142" s="59">
        <f>IFERROR(VLOOKUP(W142,'Начисление очков NEW'!$B$4:$C$69,2,FALSE),0)</f>
        <v>0</v>
      </c>
      <c r="Y142" s="6" t="s">
        <v>119</v>
      </c>
      <c r="Z142" s="59">
        <f>IFERROR(VLOOKUP(Y142,'Начисление очков NEW'!$V$4:$W$69,2,FALSE),0)</f>
        <v>0</v>
      </c>
      <c r="AA142" s="57" t="s">
        <v>119</v>
      </c>
      <c r="AB142" s="58">
        <f>IFERROR(VLOOKUP(AA142,'Начисление очков NEW'!$G$4:$H$69,2,FALSE),0)</f>
        <v>0</v>
      </c>
      <c r="AC142" s="6" t="s">
        <v>119</v>
      </c>
      <c r="AD142" s="59">
        <f>IFERROR(VLOOKUP(AC142,'Начисление очков NEW'!$V$4:$W$69,2,FALSE),0)</f>
        <v>0</v>
      </c>
      <c r="AE142" s="57" t="s">
        <v>119</v>
      </c>
      <c r="AF142" s="58">
        <f>IFERROR(VLOOKUP(AE142,'Начисление очков NEW'!$B$4:$C$69,2,FALSE),0)</f>
        <v>0</v>
      </c>
      <c r="AG142" s="57" t="s">
        <v>119</v>
      </c>
      <c r="AH142" s="58">
        <f>IFERROR(VLOOKUP(AG142,'Начисление очков NEW'!$V$4:$W$69,2,FALSE),0)</f>
        <v>0</v>
      </c>
      <c r="AI142" s="57" t="s">
        <v>119</v>
      </c>
      <c r="AJ142" s="58">
        <f>IFERROR(VLOOKUP(AI142,'Начисление очков NEW'!$AF$4:$AG$69,2,FALSE),0)</f>
        <v>0</v>
      </c>
      <c r="AK142" s="6" t="s">
        <v>119</v>
      </c>
      <c r="AL142" s="59">
        <f>IFERROR(VLOOKUP(AK142,'Начисление очков NEW'!$V$4:$W$69,2,FALSE),0)</f>
        <v>0</v>
      </c>
      <c r="AM142" s="57" t="s">
        <v>119</v>
      </c>
      <c r="AN142" s="58">
        <f>IFERROR(VLOOKUP(AM142,'Начисление очков NEW'!$B$4:$C$69,2,FALSE),0)</f>
        <v>0</v>
      </c>
      <c r="AO142" s="6" t="s">
        <v>119</v>
      </c>
      <c r="AP142" s="59">
        <f>IFERROR(VLOOKUP(AO142,'Начисление очков NEW'!$V$4:$W$69,2,FALSE),0)</f>
        <v>0</v>
      </c>
      <c r="AQ142" s="57" t="s">
        <v>119</v>
      </c>
      <c r="AR142" s="58">
        <f>IFERROR(VLOOKUP(AQ142,'Начисление очков NEW'!$G$4:$H$69,2,FALSE),0)</f>
        <v>0</v>
      </c>
      <c r="AS142" s="57">
        <v>16</v>
      </c>
      <c r="AT142" s="58">
        <f>IFERROR(VLOOKUP(AS142,'Начисление очков NEW'!$AF$4:$AG$69,2,FALSE),0)</f>
        <v>7</v>
      </c>
      <c r="AU142" s="6" t="s">
        <v>119</v>
      </c>
      <c r="AV142" s="59">
        <f>IFERROR(VLOOKUP(AU142,'Начисление очков NEW'!$G$4:$H$69,2,FALSE),0)</f>
        <v>0</v>
      </c>
      <c r="AW142" s="6" t="s">
        <v>119</v>
      </c>
      <c r="AX142" s="59">
        <f>IFERROR(VLOOKUP(AW142,'Начисление очков NEW'!$AF$4:$AG$69,2,FALSE),0)</f>
        <v>0</v>
      </c>
      <c r="AY142" s="57"/>
      <c r="AZ142" s="58">
        <f>IFERROR(VLOOKUP(AY142,'Начисление очков NEW'!$V$4:$W$69,2,FALSE),0)</f>
        <v>0</v>
      </c>
      <c r="BA142" s="57"/>
      <c r="BB142" s="58">
        <f>IFERROR(VLOOKUP(BA142,'Начисление очков NEW'!$B$4:$C$69,2,FALSE),0)</f>
        <v>0</v>
      </c>
      <c r="BC142" s="57" t="s">
        <v>119</v>
      </c>
      <c r="BD142" s="58">
        <f>IFERROR(VLOOKUP(BC142,'Начисление очков NEW'!$V$4:$W$69,2,FALSE),0)</f>
        <v>0</v>
      </c>
      <c r="BE142" s="6" t="s">
        <v>119</v>
      </c>
      <c r="BF142" s="59">
        <f>IFERROR(VLOOKUP(BE142,'Начисление очков NEW'!$G$4:$H$69,2,FALSE),0)</f>
        <v>0</v>
      </c>
      <c r="BG142" s="6"/>
      <c r="BH142" s="59">
        <f>IFERROR(VLOOKUP(BG142,'Начисление очков NEW'!$V$4:$W$69,2,FALSE),0)</f>
        <v>0</v>
      </c>
      <c r="BI142" s="57"/>
      <c r="BJ142" s="58">
        <f>IFERROR(VLOOKUP(BI142,'Начисление очков NEW'!$V$4:$W$69,2,FALSE),0)</f>
        <v>0</v>
      </c>
      <c r="BK142" s="45">
        <v>131</v>
      </c>
      <c r="BL142" s="45">
        <v>3</v>
      </c>
      <c r="BM142" s="45">
        <v>3</v>
      </c>
      <c r="BN142" s="74">
        <v>0</v>
      </c>
      <c r="BO142" s="76">
        <v>7</v>
      </c>
      <c r="BP142" s="76">
        <v>0</v>
      </c>
      <c r="BQ142" s="96">
        <v>1</v>
      </c>
      <c r="BR142" s="97">
        <v>7</v>
      </c>
      <c r="BS142" s="76">
        <v>7</v>
      </c>
      <c r="BT142" s="50"/>
      <c r="BU142" s="50">
        <f>VLOOKUP(BT142,'Начисление очков NEW'!$V$4:$W$68,2,FALSE)</f>
        <v>0</v>
      </c>
    </row>
    <row r="143" spans="2:73" ht="15" customHeight="1" x14ac:dyDescent="0.3">
      <c r="B143" s="89" t="s">
        <v>210</v>
      </c>
      <c r="C143" s="90">
        <f>C142+1</f>
        <v>135</v>
      </c>
      <c r="D143" s="83">
        <f>IF(BK143=0," ",IF(BK143-C143=0," ",BK143-C143))</f>
        <v>-3</v>
      </c>
      <c r="E143" s="103">
        <v>3</v>
      </c>
      <c r="F143" s="107">
        <f>E143-BM143</f>
        <v>0</v>
      </c>
      <c r="G143" s="91">
        <f>N143+P143+R143+T143+V143+X143+Z143+AB143+AD143+AF143+AH143+AJ143+AL143+AN143+AP143+AR143+AT143+AV143+AX143+AZ143+BB143+BD143+BF143+BH143+BJ143</f>
        <v>7</v>
      </c>
      <c r="H143" s="84">
        <f>G143-BO143</f>
        <v>0</v>
      </c>
      <c r="I143" s="92">
        <f>ROUNDUP(COUNTIF(M143:BJ143,"&gt; 0")/2,0)</f>
        <v>1</v>
      </c>
      <c r="J143" s="93">
        <f>IF(G143=0, "", G143/I143)</f>
        <v>7</v>
      </c>
      <c r="K143" s="100">
        <f>SUMPRODUCT(LARGE((N143,P143,R143,T143,V143,X143,Z143,AB143,AD143,AF143,AH143,AJ143,AL143,AN143,AP143,AR143,AT143,AV143,AX143,AZ143,BB143,BD143,BF143,BH143,BJ143),{1,2,3,4,5,6,7,8}))</f>
        <v>7</v>
      </c>
      <c r="L143" s="101">
        <f>K143-BS143</f>
        <v>0</v>
      </c>
      <c r="M143" s="57" t="s">
        <v>119</v>
      </c>
      <c r="N143" s="58">
        <f>IFERROR(VLOOKUP(M143,'Начисление очков NEW'!$V$4:$W$69,2,FALSE),0)</f>
        <v>0</v>
      </c>
      <c r="O143" s="48" t="s">
        <v>119</v>
      </c>
      <c r="P143" s="48">
        <f>IFERROR(VLOOKUP(O143,'Начисление очков NEW'!$G$4:$H$69,2,FALSE),0)</f>
        <v>0</v>
      </c>
      <c r="Q143" s="57" t="s">
        <v>119</v>
      </c>
      <c r="R143" s="58">
        <f>IFERROR(VLOOKUP(Q143,'Начисление очков NEW'!$AF$4:$AG$69,2,FALSE),0)</f>
        <v>0</v>
      </c>
      <c r="S143" s="6" t="s">
        <v>119</v>
      </c>
      <c r="T143" s="59">
        <f>IFERROR(VLOOKUP(S143,'Начисление очков NEW'!$L$4:$M$69,2,FALSE),0)</f>
        <v>0</v>
      </c>
      <c r="U143" s="57">
        <v>16</v>
      </c>
      <c r="V143" s="58">
        <f>IFERROR(VLOOKUP(U143,'Начисление очков NEW'!$AF$4:$AG$69,2,FALSE),0)</f>
        <v>7</v>
      </c>
      <c r="W143" s="6" t="s">
        <v>119</v>
      </c>
      <c r="X143" s="59">
        <f>IFERROR(VLOOKUP(W143,'Начисление очков NEW'!$B$4:$C$69,2,FALSE),0)</f>
        <v>0</v>
      </c>
      <c r="Y143" s="6" t="s">
        <v>119</v>
      </c>
      <c r="Z143" s="59">
        <f>IFERROR(VLOOKUP(Y143,'Начисление очков NEW'!$V$4:$W$69,2,FALSE),0)</f>
        <v>0</v>
      </c>
      <c r="AA143" s="57" t="s">
        <v>119</v>
      </c>
      <c r="AB143" s="58">
        <f>IFERROR(VLOOKUP(AA143,'Начисление очков NEW'!$G$4:$H$69,2,FALSE),0)</f>
        <v>0</v>
      </c>
      <c r="AC143" s="6" t="s">
        <v>119</v>
      </c>
      <c r="AD143" s="59">
        <f>IFERROR(VLOOKUP(AC143,'Начисление очков NEW'!$V$4:$W$69,2,FALSE),0)</f>
        <v>0</v>
      </c>
      <c r="AE143" s="57" t="s">
        <v>119</v>
      </c>
      <c r="AF143" s="58">
        <f>IFERROR(VLOOKUP(AE143,'Начисление очков NEW'!$B$4:$C$69,2,FALSE),0)</f>
        <v>0</v>
      </c>
      <c r="AG143" s="57" t="s">
        <v>119</v>
      </c>
      <c r="AH143" s="58">
        <f>IFERROR(VLOOKUP(AG143,'Начисление очков NEW'!$V$4:$W$69,2,FALSE),0)</f>
        <v>0</v>
      </c>
      <c r="AI143" s="57" t="s">
        <v>119</v>
      </c>
      <c r="AJ143" s="58">
        <f>IFERROR(VLOOKUP(AI143,'Начисление очков NEW'!$AF$4:$AG$69,2,FALSE),0)</f>
        <v>0</v>
      </c>
      <c r="AK143" s="6" t="s">
        <v>119</v>
      </c>
      <c r="AL143" s="59">
        <f>IFERROR(VLOOKUP(AK143,'Начисление очков NEW'!$V$4:$W$69,2,FALSE),0)</f>
        <v>0</v>
      </c>
      <c r="AM143" s="57" t="s">
        <v>119</v>
      </c>
      <c r="AN143" s="58">
        <f>IFERROR(VLOOKUP(AM143,'Начисление очков NEW'!$B$4:$C$69,2,FALSE),0)</f>
        <v>0</v>
      </c>
      <c r="AO143" s="6" t="s">
        <v>119</v>
      </c>
      <c r="AP143" s="59">
        <f>IFERROR(VLOOKUP(AO143,'Начисление очков NEW'!$V$4:$W$69,2,FALSE),0)</f>
        <v>0</v>
      </c>
      <c r="AQ143" s="57" t="s">
        <v>119</v>
      </c>
      <c r="AR143" s="58">
        <f>IFERROR(VLOOKUP(AQ143,'Начисление очков NEW'!$G$4:$H$69,2,FALSE),0)</f>
        <v>0</v>
      </c>
      <c r="AS143" s="57" t="s">
        <v>119</v>
      </c>
      <c r="AT143" s="58">
        <f>IFERROR(VLOOKUP(AS143,'Начисление очков NEW'!$AF$4:$AG$69,2,FALSE),0)</f>
        <v>0</v>
      </c>
      <c r="AU143" s="6" t="s">
        <v>119</v>
      </c>
      <c r="AV143" s="59">
        <f>IFERROR(VLOOKUP(AU143,'Начисление очков NEW'!$G$4:$H$69,2,FALSE),0)</f>
        <v>0</v>
      </c>
      <c r="AW143" s="6" t="s">
        <v>119</v>
      </c>
      <c r="AX143" s="59">
        <f>IFERROR(VLOOKUP(AW143,'Начисление очков NEW'!$AF$4:$AG$69,2,FALSE),0)</f>
        <v>0</v>
      </c>
      <c r="AY143" s="57"/>
      <c r="AZ143" s="58">
        <f>IFERROR(VLOOKUP(AY143,'Начисление очков NEW'!$V$4:$W$69,2,FALSE),0)</f>
        <v>0</v>
      </c>
      <c r="BA143" s="57"/>
      <c r="BB143" s="58">
        <f>IFERROR(VLOOKUP(BA143,'Начисление очков NEW'!$B$4:$C$69,2,FALSE),0)</f>
        <v>0</v>
      </c>
      <c r="BC143" s="57" t="s">
        <v>119</v>
      </c>
      <c r="BD143" s="58">
        <f>IFERROR(VLOOKUP(BC143,'Начисление очков NEW'!$V$4:$W$69,2,FALSE),0)</f>
        <v>0</v>
      </c>
      <c r="BE143" s="6" t="s">
        <v>119</v>
      </c>
      <c r="BF143" s="59">
        <f>IFERROR(VLOOKUP(BE143,'Начисление очков NEW'!$G$4:$H$69,2,FALSE),0)</f>
        <v>0</v>
      </c>
      <c r="BG143" s="6"/>
      <c r="BH143" s="59">
        <f>IFERROR(VLOOKUP(BG143,'Начисление очков NEW'!$V$4:$W$69,2,FALSE),0)</f>
        <v>0</v>
      </c>
      <c r="BI143" s="57"/>
      <c r="BJ143" s="58">
        <f>IFERROR(VLOOKUP(BI143,'Начисление очков NEW'!$V$4:$W$69,2,FALSE),0)</f>
        <v>0</v>
      </c>
      <c r="BK143" s="45">
        <v>132</v>
      </c>
      <c r="BL143" s="45">
        <v>3</v>
      </c>
      <c r="BM143" s="45">
        <v>3</v>
      </c>
      <c r="BN143" s="45">
        <v>0</v>
      </c>
      <c r="BO143" s="109">
        <v>7</v>
      </c>
      <c r="BP143" s="109">
        <v>0</v>
      </c>
      <c r="BQ143" s="96">
        <v>1</v>
      </c>
      <c r="BR143" s="97">
        <v>7</v>
      </c>
      <c r="BS143" s="109">
        <v>7</v>
      </c>
      <c r="BT143" s="50"/>
      <c r="BU143" s="50">
        <f>VLOOKUP(BT143,'Начисление очков NEW'!$V$4:$W$68,2,FALSE)</f>
        <v>0</v>
      </c>
    </row>
    <row r="144" spans="2:73" ht="15" customHeight="1" x14ac:dyDescent="0.3">
      <c r="B144" s="89" t="s">
        <v>178</v>
      </c>
      <c r="C144" s="90">
        <f>C143+1</f>
        <v>136</v>
      </c>
      <c r="D144" s="83">
        <f>IF(BK144=0," ",IF(BK144-C144=0," ",BK144-C144))</f>
        <v>-3</v>
      </c>
      <c r="E144" s="103">
        <v>3</v>
      </c>
      <c r="F144" s="107">
        <f>E144-BM144</f>
        <v>0</v>
      </c>
      <c r="G144" s="91">
        <f>N144+P144+R144+T144+V144+X144+Z144+AB144+AD144+AF144+AH144+AJ144+AL144+AN144+AP144+AR144+AT144+AV144+AX144+AZ144+BB144+BD144+BF144+BH144+BJ144</f>
        <v>7</v>
      </c>
      <c r="H144" s="84">
        <f>G144-BO144</f>
        <v>0</v>
      </c>
      <c r="I144" s="92">
        <f>ROUNDUP(COUNTIF(M144:BJ144,"&gt; 0")/2,0)</f>
        <v>2</v>
      </c>
      <c r="J144" s="93">
        <f>IF(G144=0, "", G144/I144)</f>
        <v>3.5</v>
      </c>
      <c r="K144" s="100">
        <f>SUMPRODUCT(LARGE((N144,P144,R144,T144,V144,X144,Z144,AB144,AD144,AF144,AH144,AJ144,AL144,AN144,AP144,AR144,AT144,AV144,AX144,AZ144,BB144,BD144,BF144,BH144,BJ144),{1,2,3,4,5,6,7,8}))</f>
        <v>7</v>
      </c>
      <c r="L144" s="101">
        <f>K144-BS144</f>
        <v>0</v>
      </c>
      <c r="M144" s="57" t="s">
        <v>119</v>
      </c>
      <c r="N144" s="58">
        <f>IFERROR(VLOOKUP(M144,'Начисление очков NEW'!$V$4:$W$69,2,FALSE),0)</f>
        <v>0</v>
      </c>
      <c r="O144" s="48" t="s">
        <v>119</v>
      </c>
      <c r="P144" s="48">
        <f>IFERROR(VLOOKUP(O144,'Начисление очков NEW'!$G$4:$H$69,2,FALSE),0)</f>
        <v>0</v>
      </c>
      <c r="Q144" s="57" t="s">
        <v>119</v>
      </c>
      <c r="R144" s="58">
        <f>IFERROR(VLOOKUP(Q144,'Начисление очков NEW'!$AF$4:$AG$69,2,FALSE),0)</f>
        <v>0</v>
      </c>
      <c r="S144" s="6" t="s">
        <v>119</v>
      </c>
      <c r="T144" s="59">
        <f>IFERROR(VLOOKUP(S144,'Начисление очков NEW'!$L$4:$M$69,2,FALSE),0)</f>
        <v>0</v>
      </c>
      <c r="U144" s="57" t="s">
        <v>119</v>
      </c>
      <c r="V144" s="58">
        <f>IFERROR(VLOOKUP(U144,'Начисление очков NEW'!$AF$4:$AG$69,2,FALSE),0)</f>
        <v>0</v>
      </c>
      <c r="W144" s="6" t="s">
        <v>119</v>
      </c>
      <c r="X144" s="59">
        <f>IFERROR(VLOOKUP(W144,'Начисление очков NEW'!$B$4:$C$69,2,FALSE),0)</f>
        <v>0</v>
      </c>
      <c r="Y144" s="6" t="s">
        <v>119</v>
      </c>
      <c r="Z144" s="59">
        <f>IFERROR(VLOOKUP(Y144,'Начисление очков NEW'!$V$4:$W$69,2,FALSE),0)</f>
        <v>0</v>
      </c>
      <c r="AA144" s="57" t="s">
        <v>119</v>
      </c>
      <c r="AB144" s="58">
        <f>IFERROR(VLOOKUP(AA144,'Начисление очков NEW'!$G$4:$H$69,2,FALSE),0)</f>
        <v>0</v>
      </c>
      <c r="AC144" s="6" t="s">
        <v>119</v>
      </c>
      <c r="AD144" s="59">
        <f>IFERROR(VLOOKUP(AC144,'Начисление очков NEW'!$V$4:$W$69,2,FALSE),0)</f>
        <v>0</v>
      </c>
      <c r="AE144" s="57" t="s">
        <v>119</v>
      </c>
      <c r="AF144" s="58">
        <f>IFERROR(VLOOKUP(AE144,'Начисление очков NEW'!$B$4:$C$69,2,FALSE),0)</f>
        <v>0</v>
      </c>
      <c r="AG144" s="57" t="s">
        <v>119</v>
      </c>
      <c r="AH144" s="58">
        <f>IFERROR(VLOOKUP(AG144,'Начисление очков NEW'!$V$4:$W$69,2,FALSE),0)</f>
        <v>0</v>
      </c>
      <c r="AI144" s="57" t="s">
        <v>119</v>
      </c>
      <c r="AJ144" s="58">
        <f>IFERROR(VLOOKUP(AI144,'Начисление очков NEW'!$AF$4:$AG$69,2,FALSE),0)</f>
        <v>0</v>
      </c>
      <c r="AK144" s="6">
        <v>24</v>
      </c>
      <c r="AL144" s="59">
        <f>IFERROR(VLOOKUP(AK144,'Начисление очков NEW'!$V$4:$W$69,2,FALSE),0)</f>
        <v>4</v>
      </c>
      <c r="AM144" s="57" t="s">
        <v>119</v>
      </c>
      <c r="AN144" s="58">
        <f>IFERROR(VLOOKUP(AM144,'Начисление очков NEW'!$B$4:$C$69,2,FALSE),0)</f>
        <v>0</v>
      </c>
      <c r="AO144" s="6">
        <v>32</v>
      </c>
      <c r="AP144" s="59">
        <f>IFERROR(VLOOKUP(AO144,'Начисление очков NEW'!$V$4:$W$69,2,FALSE),0)</f>
        <v>3</v>
      </c>
      <c r="AQ144" s="57" t="s">
        <v>119</v>
      </c>
      <c r="AR144" s="58">
        <f>IFERROR(VLOOKUP(AQ144,'Начисление очков NEW'!$G$4:$H$69,2,FALSE),0)</f>
        <v>0</v>
      </c>
      <c r="AS144" s="57" t="s">
        <v>119</v>
      </c>
      <c r="AT144" s="58">
        <f>IFERROR(VLOOKUP(AS144,'Начисление очков NEW'!$AF$4:$AG$69,2,FALSE),0)</f>
        <v>0</v>
      </c>
      <c r="AU144" s="6" t="s">
        <v>119</v>
      </c>
      <c r="AV144" s="59">
        <f>IFERROR(VLOOKUP(AU144,'Начисление очков NEW'!$G$4:$H$69,2,FALSE),0)</f>
        <v>0</v>
      </c>
      <c r="AW144" s="6" t="s">
        <v>119</v>
      </c>
      <c r="AX144" s="59">
        <f>IFERROR(VLOOKUP(AW144,'Начисление очков NEW'!$AF$4:$AG$69,2,FALSE),0)</f>
        <v>0</v>
      </c>
      <c r="AY144" s="57" t="str">
        <f>IFERROR(INDEX('Ласт турнир'!$A$1:$A$96,MATCH($B144,'Ласт турнир'!$B$1:$B$96,0)),"")</f>
        <v/>
      </c>
      <c r="AZ144" s="58">
        <f>IFERROR(VLOOKUP(AY144,'Начисление очков NEW'!$V$4:$W$69,2,FALSE),0)</f>
        <v>0</v>
      </c>
      <c r="BA144" s="57"/>
      <c r="BB144" s="58">
        <f>IFERROR(VLOOKUP(BA144,'Начисление очков NEW'!$B$4:$C$69,2,FALSE),0)</f>
        <v>0</v>
      </c>
      <c r="BC144" s="57" t="s">
        <v>119</v>
      </c>
      <c r="BD144" s="58">
        <f>IFERROR(VLOOKUP(BC144,'Начисление очков NEW'!$V$4:$W$69,2,FALSE),0)</f>
        <v>0</v>
      </c>
      <c r="BE144" s="6" t="s">
        <v>119</v>
      </c>
      <c r="BF144" s="59">
        <f>IFERROR(VLOOKUP(BE144,'Начисление очков NEW'!$G$4:$H$69,2,FALSE),0)</f>
        <v>0</v>
      </c>
      <c r="BG144" s="6"/>
      <c r="BH144" s="59">
        <f>IFERROR(VLOOKUP(BG144,'Начисление очков NEW'!$V$4:$W$69,2,FALSE),0)</f>
        <v>0</v>
      </c>
      <c r="BI144" s="57"/>
      <c r="BJ144" s="58">
        <f>IFERROR(VLOOKUP(BI144,'Начисление очков NEW'!$V$4:$W$69,2,FALSE),0)</f>
        <v>0</v>
      </c>
      <c r="BK144" s="45">
        <v>133</v>
      </c>
      <c r="BL144" s="45">
        <v>3</v>
      </c>
      <c r="BM144" s="45">
        <v>3</v>
      </c>
      <c r="BN144" s="45">
        <v>0</v>
      </c>
      <c r="BO144" s="109">
        <v>7</v>
      </c>
      <c r="BP144" s="109">
        <v>0</v>
      </c>
      <c r="BQ144" s="96">
        <v>2</v>
      </c>
      <c r="BR144" s="97">
        <v>3.5</v>
      </c>
      <c r="BS144" s="109">
        <v>7</v>
      </c>
      <c r="BT144" s="50"/>
      <c r="BU144" s="50">
        <f>VLOOKUP(BT144,'Начисление очков NEW'!$V$4:$W$68,2,FALSE)</f>
        <v>0</v>
      </c>
    </row>
    <row r="145" spans="2:73" ht="15" customHeight="1" x14ac:dyDescent="0.3">
      <c r="B145" s="89" t="s">
        <v>142</v>
      </c>
      <c r="C145" s="90">
        <f>C144+1</f>
        <v>137</v>
      </c>
      <c r="D145" s="83">
        <f>IF(BK145=0," ",IF(BK145-C145=0," ",BK145-C145))</f>
        <v>-3</v>
      </c>
      <c r="E145" s="103">
        <v>3</v>
      </c>
      <c r="F145" s="107">
        <f>E145-BM145</f>
        <v>0</v>
      </c>
      <c r="G145" s="91">
        <f>N145+P145+R145+T145+V145+X145+Z145+AB145+AD145+AF145+AH145+AJ145+AL145+AN145+AP145+AR145+AT145+AV145+AX145+AZ145+BB145+BD145+BF145+BH145+BJ145</f>
        <v>7</v>
      </c>
      <c r="H145" s="84">
        <f>G145-BO145</f>
        <v>0</v>
      </c>
      <c r="I145" s="92">
        <f>ROUNDUP(COUNTIF(M145:BJ145,"&gt; 0")/2,0)</f>
        <v>2</v>
      </c>
      <c r="J145" s="93">
        <f>IF(G145=0, "", G145/I145)</f>
        <v>3.5</v>
      </c>
      <c r="K145" s="100">
        <f>SUMPRODUCT(LARGE((N145,P145,R145,T145,V145,X145,Z145,AB145,AD145,AF145,AH145,AJ145,AL145,AN145,AP145,AR145,AT145,AV145,AX145,AZ145,BB145,BD145,BF145,BH145,BJ145),{1,2,3,4,5,6,7,8}))</f>
        <v>7</v>
      </c>
      <c r="L145" s="101">
        <f>K145-BS145</f>
        <v>0</v>
      </c>
      <c r="M145" s="57" t="s">
        <v>119</v>
      </c>
      <c r="N145" s="58">
        <f>IFERROR(VLOOKUP(M145,'Начисление очков NEW'!$V$4:$W$69,2,FALSE),0)</f>
        <v>0</v>
      </c>
      <c r="O145" s="48" t="s">
        <v>119</v>
      </c>
      <c r="P145" s="48">
        <f>IFERROR(VLOOKUP(O145,'Начисление очков NEW'!$G$4:$H$69,2,FALSE),0)</f>
        <v>0</v>
      </c>
      <c r="Q145" s="57" t="s">
        <v>119</v>
      </c>
      <c r="R145" s="58">
        <f>IFERROR(VLOOKUP(Q145,'Начисление очков NEW'!$AF$4:$AG$69,2,FALSE),0)</f>
        <v>0</v>
      </c>
      <c r="S145" s="6" t="s">
        <v>119</v>
      </c>
      <c r="T145" s="59">
        <f>IFERROR(VLOOKUP(S145,'Начисление очков NEW'!$L$4:$M$69,2,FALSE),0)</f>
        <v>0</v>
      </c>
      <c r="U145" s="57" t="s">
        <v>119</v>
      </c>
      <c r="V145" s="58">
        <f>IFERROR(VLOOKUP(U145,'Начисление очков NEW'!$AF$4:$AG$69,2,FALSE),0)</f>
        <v>0</v>
      </c>
      <c r="W145" s="6" t="s">
        <v>119</v>
      </c>
      <c r="X145" s="59">
        <f>IFERROR(VLOOKUP(W145,'Начисление очков NEW'!$B$4:$C$69,2,FALSE),0)</f>
        <v>0</v>
      </c>
      <c r="Y145" s="6" t="s">
        <v>119</v>
      </c>
      <c r="Z145" s="59">
        <f>IFERROR(VLOOKUP(Y145,'Начисление очков NEW'!$V$4:$W$69,2,FALSE),0)</f>
        <v>0</v>
      </c>
      <c r="AA145" s="57" t="s">
        <v>119</v>
      </c>
      <c r="AB145" s="58">
        <f>IFERROR(VLOOKUP(AA145,'Начисление очков NEW'!$G$4:$H$69,2,FALSE),0)</f>
        <v>0</v>
      </c>
      <c r="AC145" s="6" t="s">
        <v>119</v>
      </c>
      <c r="AD145" s="59">
        <f>IFERROR(VLOOKUP(AC145,'Начисление очков NEW'!$V$4:$W$69,2,FALSE),0)</f>
        <v>0</v>
      </c>
      <c r="AE145" s="57" t="s">
        <v>119</v>
      </c>
      <c r="AF145" s="58">
        <f>IFERROR(VLOOKUP(AE145,'Начисление очков NEW'!$B$4:$C$69,2,FALSE),0)</f>
        <v>0</v>
      </c>
      <c r="AG145" s="57" t="s">
        <v>119</v>
      </c>
      <c r="AH145" s="58">
        <f>IFERROR(VLOOKUP(AG145,'Начисление очков NEW'!$V$4:$W$69,2,FALSE),0)</f>
        <v>0</v>
      </c>
      <c r="AI145" s="57" t="s">
        <v>119</v>
      </c>
      <c r="AJ145" s="58">
        <f>IFERROR(VLOOKUP(AI145,'Начисление очков NEW'!$AF$4:$AG$69,2,FALSE),0)</f>
        <v>0</v>
      </c>
      <c r="AK145" s="6" t="s">
        <v>119</v>
      </c>
      <c r="AL145" s="59">
        <f>IFERROR(VLOOKUP(AK145,'Начисление очков NEW'!$V$4:$W$69,2,FALSE),0)</f>
        <v>0</v>
      </c>
      <c r="AM145" s="57" t="s">
        <v>119</v>
      </c>
      <c r="AN145" s="58">
        <f>IFERROR(VLOOKUP(AM145,'Начисление очков NEW'!$B$4:$C$69,2,FALSE),0)</f>
        <v>0</v>
      </c>
      <c r="AO145" s="6" t="s">
        <v>119</v>
      </c>
      <c r="AP145" s="59">
        <f>IFERROR(VLOOKUP(AO145,'Начисление очков NEW'!$V$4:$W$69,2,FALSE),0)</f>
        <v>0</v>
      </c>
      <c r="AQ145" s="57" t="s">
        <v>119</v>
      </c>
      <c r="AR145" s="58">
        <f>IFERROR(VLOOKUP(AQ145,'Начисление очков NEW'!$G$4:$H$69,2,FALSE),0)</f>
        <v>0</v>
      </c>
      <c r="AS145" s="57" t="s">
        <v>119</v>
      </c>
      <c r="AT145" s="58">
        <f>IFERROR(VLOOKUP(AS145,'Начисление очков NEW'!$AF$4:$AG$69,2,FALSE),0)</f>
        <v>0</v>
      </c>
      <c r="AU145" s="6" t="s">
        <v>119</v>
      </c>
      <c r="AV145" s="59">
        <f>IFERROR(VLOOKUP(AU145,'Начисление очков NEW'!$G$4:$H$69,2,FALSE),0)</f>
        <v>0</v>
      </c>
      <c r="AW145" s="6">
        <v>20</v>
      </c>
      <c r="AX145" s="59">
        <f>IFERROR(VLOOKUP(AW145,'Начисление очков NEW'!$AF$4:$AG$69,2,FALSE),0)</f>
        <v>4</v>
      </c>
      <c r="AY145" s="57">
        <v>32</v>
      </c>
      <c r="AZ145" s="58">
        <f>IFERROR(VLOOKUP(AY145,'Начисление очков NEW'!$V$4:$W$69,2,FALSE),0)</f>
        <v>3</v>
      </c>
      <c r="BA145" s="57"/>
      <c r="BB145" s="58">
        <f>IFERROR(VLOOKUP(BA145,'Начисление очков NEW'!$B$4:$C$69,2,FALSE),0)</f>
        <v>0</v>
      </c>
      <c r="BC145" s="57" t="s">
        <v>119</v>
      </c>
      <c r="BD145" s="58">
        <f>IFERROR(VLOOKUP(BC145,'Начисление очков NEW'!$V$4:$W$69,2,FALSE),0)</f>
        <v>0</v>
      </c>
      <c r="BE145" s="6" t="s">
        <v>119</v>
      </c>
      <c r="BF145" s="59">
        <f>IFERROR(VLOOKUP(BE145,'Начисление очков NEW'!$G$4:$H$69,2,FALSE),0)</f>
        <v>0</v>
      </c>
      <c r="BG145" s="6"/>
      <c r="BH145" s="59">
        <f>IFERROR(VLOOKUP(BG145,'Начисление очков NEW'!$V$4:$W$69,2,FALSE),0)</f>
        <v>0</v>
      </c>
      <c r="BI145" s="57"/>
      <c r="BJ145" s="58">
        <f>IFERROR(VLOOKUP(BI145,'Начисление очков NEW'!$V$4:$W$69,2,FALSE),0)</f>
        <v>0</v>
      </c>
      <c r="BK145" s="45">
        <v>134</v>
      </c>
      <c r="BL145" s="45">
        <v>3</v>
      </c>
      <c r="BM145" s="45">
        <v>3</v>
      </c>
      <c r="BN145" s="74">
        <v>0</v>
      </c>
      <c r="BO145" s="108">
        <v>7</v>
      </c>
      <c r="BP145" s="108">
        <v>0</v>
      </c>
      <c r="BQ145" s="96">
        <v>2</v>
      </c>
      <c r="BR145" s="97">
        <v>3.5</v>
      </c>
      <c r="BS145" s="108">
        <v>7</v>
      </c>
      <c r="BT145" s="50"/>
      <c r="BU145" s="50">
        <f>VLOOKUP(BT145,'Начисление очков NEW'!$V$4:$W$68,2,FALSE)</f>
        <v>0</v>
      </c>
    </row>
    <row r="146" spans="2:73" ht="15" customHeight="1" x14ac:dyDescent="0.3">
      <c r="B146" s="89" t="s">
        <v>111</v>
      </c>
      <c r="C146" s="90">
        <f>C145+1</f>
        <v>138</v>
      </c>
      <c r="D146" s="83">
        <f>IF(BK146=0," ",IF(BK146-C146=0," ",BK146-C146))</f>
        <v>-2</v>
      </c>
      <c r="E146" s="103">
        <v>3</v>
      </c>
      <c r="F146" s="107">
        <f>E146-BM146</f>
        <v>0</v>
      </c>
      <c r="G146" s="91">
        <f>N146+P146+R146+T146+V146+X146+Z146+AB146+AD146+AF146+AH146+AJ146+AL146+AN146+AP146+AR146+AT146+AV146+AX146+AZ146+BB146+BD146+BF146+BH146+BJ146</f>
        <v>6</v>
      </c>
      <c r="H146" s="84">
        <f>G146-BO146</f>
        <v>0</v>
      </c>
      <c r="I146" s="92">
        <f>ROUNDUP(COUNTIF(M146:BJ146,"&gt; 0")/2,0)</f>
        <v>1</v>
      </c>
      <c r="J146" s="93">
        <f>IF(G146=0, "", G146/I146)</f>
        <v>6</v>
      </c>
      <c r="K146" s="100">
        <f>SUMPRODUCT(LARGE((N146,P146,R146,T146,V146,X146,Z146,AB146,AD146,AF146,AH146,AJ146,AL146,AN146,AP146,AR146,AT146,AV146,AX146,AZ146,BB146,BD146,BF146,BH146,BJ146),{1,2,3,4,5,6,7,8}))</f>
        <v>6</v>
      </c>
      <c r="L146" s="101">
        <f>K146-BS146</f>
        <v>0</v>
      </c>
      <c r="M146" s="57" t="s">
        <v>119</v>
      </c>
      <c r="N146" s="58">
        <f>IFERROR(VLOOKUP(M146,'Начисление очков NEW'!$V$4:$W$69,2,FALSE),0)</f>
        <v>0</v>
      </c>
      <c r="O146" s="48" t="s">
        <v>119</v>
      </c>
      <c r="P146" s="48">
        <f>IFERROR(VLOOKUP(O146,'Начисление очков NEW'!$G$4:$H$69,2,FALSE),0)</f>
        <v>0</v>
      </c>
      <c r="Q146" s="57" t="s">
        <v>119</v>
      </c>
      <c r="R146" s="58">
        <f>IFERROR(VLOOKUP(Q146,'Начисление очков NEW'!$AF$4:$AG$69,2,FALSE),0)</f>
        <v>0</v>
      </c>
      <c r="S146" s="6" t="s">
        <v>119</v>
      </c>
      <c r="T146" s="59">
        <f>IFERROR(VLOOKUP(S146,'Начисление очков NEW'!$L$4:$M$69,2,FALSE),0)</f>
        <v>0</v>
      </c>
      <c r="U146" s="57" t="s">
        <v>119</v>
      </c>
      <c r="V146" s="58">
        <f>IFERROR(VLOOKUP(U146,'Начисление очков NEW'!$AF$4:$AG$69,2,FALSE),0)</f>
        <v>0</v>
      </c>
      <c r="W146" s="6" t="s">
        <v>119</v>
      </c>
      <c r="X146" s="59">
        <f>IFERROR(VLOOKUP(W146,'Начисление очков NEW'!$B$4:$C$69,2,FALSE),0)</f>
        <v>0</v>
      </c>
      <c r="Y146" s="6" t="s">
        <v>119</v>
      </c>
      <c r="Z146" s="59">
        <f>IFERROR(VLOOKUP(Y146,'Начисление очков NEW'!$V$4:$W$69,2,FALSE),0)</f>
        <v>0</v>
      </c>
      <c r="AA146" s="57" t="s">
        <v>119</v>
      </c>
      <c r="AB146" s="58">
        <f>IFERROR(VLOOKUP(AA146,'Начисление очков NEW'!$G$4:$H$69,2,FALSE),0)</f>
        <v>0</v>
      </c>
      <c r="AC146" s="6" t="s">
        <v>119</v>
      </c>
      <c r="AD146" s="59">
        <f>IFERROR(VLOOKUP(AC146,'Начисление очков NEW'!$V$4:$W$69,2,FALSE),0)</f>
        <v>0</v>
      </c>
      <c r="AE146" s="57" t="s">
        <v>119</v>
      </c>
      <c r="AF146" s="58">
        <f>IFERROR(VLOOKUP(AE146,'Начисление очков NEW'!$B$4:$C$69,2,FALSE),0)</f>
        <v>0</v>
      </c>
      <c r="AG146" s="57" t="s">
        <v>119</v>
      </c>
      <c r="AH146" s="58">
        <f>IFERROR(VLOOKUP(AG146,'Начисление очков NEW'!$V$4:$W$69,2,FALSE),0)</f>
        <v>0</v>
      </c>
      <c r="AI146" s="57" t="s">
        <v>119</v>
      </c>
      <c r="AJ146" s="58">
        <f>IFERROR(VLOOKUP(AI146,'Начисление очков NEW'!$AF$4:$AG$69,2,FALSE),0)</f>
        <v>0</v>
      </c>
      <c r="AK146" s="6" t="s">
        <v>119</v>
      </c>
      <c r="AL146" s="59">
        <f>IFERROR(VLOOKUP(AK146,'Начисление очков NEW'!$V$4:$W$69,2,FALSE),0)</f>
        <v>0</v>
      </c>
      <c r="AM146" s="57" t="s">
        <v>119</v>
      </c>
      <c r="AN146" s="58">
        <f>IFERROR(VLOOKUP(AM146,'Начисление очков NEW'!$B$4:$C$69,2,FALSE),0)</f>
        <v>0</v>
      </c>
      <c r="AO146" s="6" t="s">
        <v>119</v>
      </c>
      <c r="AP146" s="59">
        <f>IFERROR(VLOOKUP(AO146,'Начисление очков NEW'!$V$4:$W$69,2,FALSE),0)</f>
        <v>0</v>
      </c>
      <c r="AQ146" s="57" t="s">
        <v>119</v>
      </c>
      <c r="AR146" s="58">
        <f>IFERROR(VLOOKUP(AQ146,'Начисление очков NEW'!$G$4:$H$69,2,FALSE),0)</f>
        <v>0</v>
      </c>
      <c r="AS146" s="57" t="s">
        <v>119</v>
      </c>
      <c r="AT146" s="58">
        <f>IFERROR(VLOOKUP(AS146,'Начисление очков NEW'!$AF$4:$AG$69,2,FALSE),0)</f>
        <v>0</v>
      </c>
      <c r="AU146" s="6" t="s">
        <v>119</v>
      </c>
      <c r="AV146" s="59">
        <f>IFERROR(VLOOKUP(AU146,'Начисление очков NEW'!$G$4:$H$69,2,FALSE),0)</f>
        <v>0</v>
      </c>
      <c r="AW146" s="6" t="s">
        <v>119</v>
      </c>
      <c r="AX146" s="59">
        <f>IFERROR(VLOOKUP(AW146,'Начисление очков NEW'!$AF$4:$AG$69,2,FALSE),0)</f>
        <v>0</v>
      </c>
      <c r="AY146" s="57" t="s">
        <v>119</v>
      </c>
      <c r="AZ146" s="58">
        <f>IFERROR(VLOOKUP(AY146,'Начисление очков NEW'!$V$4:$W$69,2,FALSE),0)</f>
        <v>0</v>
      </c>
      <c r="BA146" s="57" t="s">
        <v>119</v>
      </c>
      <c r="BB146" s="58">
        <f>IFERROR(VLOOKUP(BA146,'Начисление очков NEW'!$B$4:$C$69,2,FALSE),0)</f>
        <v>0</v>
      </c>
      <c r="BC146" s="57" t="s">
        <v>119</v>
      </c>
      <c r="BD146" s="58">
        <f>IFERROR(VLOOKUP(BC146,'Начисление очков NEW'!$V$4:$W$69,2,FALSE),0)</f>
        <v>0</v>
      </c>
      <c r="BE146" s="6" t="s">
        <v>119</v>
      </c>
      <c r="BF146" s="59">
        <f>IFERROR(VLOOKUP(BE146,'Начисление очков NEW'!$G$4:$H$69,2,FALSE),0)</f>
        <v>0</v>
      </c>
      <c r="BG146" s="6" t="s">
        <v>119</v>
      </c>
      <c r="BH146" s="59">
        <f>IFERROR(VLOOKUP(BG146,'Начисление очков NEW'!$V$4:$W$69,2,FALSE),0)</f>
        <v>0</v>
      </c>
      <c r="BI146" s="57">
        <v>20</v>
      </c>
      <c r="BJ146" s="58">
        <f>IFERROR(VLOOKUP(BI146,'Начисление очков NEW'!$V$4:$W$69,2,FALSE),0)</f>
        <v>6</v>
      </c>
      <c r="BK146" s="45">
        <v>136</v>
      </c>
      <c r="BL146" s="45">
        <v>-35</v>
      </c>
      <c r="BM146" s="45">
        <v>3</v>
      </c>
      <c r="BN146" s="74">
        <v>0</v>
      </c>
      <c r="BO146" s="80">
        <v>6</v>
      </c>
      <c r="BP146" s="80">
        <v>-21</v>
      </c>
      <c r="BQ146" s="96">
        <v>1</v>
      </c>
      <c r="BR146" s="97">
        <v>6</v>
      </c>
      <c r="BS146" s="80">
        <v>6</v>
      </c>
      <c r="BT146" s="50"/>
      <c r="BU146" s="50">
        <f>VLOOKUP(BT146,'Начисление очков NEW'!$V$4:$W$68,2,FALSE)</f>
        <v>0</v>
      </c>
    </row>
    <row r="147" spans="2:73" ht="15" customHeight="1" x14ac:dyDescent="0.3">
      <c r="B147" s="89" t="s">
        <v>194</v>
      </c>
      <c r="C147" s="90">
        <f>C146+1</f>
        <v>139</v>
      </c>
      <c r="D147" s="83">
        <f>IF(BK147=0," ",IF(BK147-C147=0," ",BK147-C147))</f>
        <v>-2</v>
      </c>
      <c r="E147" s="103">
        <v>3</v>
      </c>
      <c r="F147" s="107">
        <f>E147-BM147</f>
        <v>0</v>
      </c>
      <c r="G147" s="91">
        <f>N147+P147+R147+T147+V147+X147+Z147+AB147+AD147+AF147+AH147+AJ147+AL147+AN147+AP147+AR147+AT147+AV147+AX147+AZ147+BB147+BD147+BF147+BH147+BJ147</f>
        <v>6</v>
      </c>
      <c r="H147" s="84">
        <f>G147-BO147</f>
        <v>0</v>
      </c>
      <c r="I147" s="92">
        <f>ROUNDUP(COUNTIF(M147:BJ147,"&gt; 0")/2,0)</f>
        <v>1</v>
      </c>
      <c r="J147" s="93">
        <f>IF(G147=0, "", G147/I147)</f>
        <v>6</v>
      </c>
      <c r="K147" s="100">
        <f>SUMPRODUCT(LARGE((N147,P147,R147,T147,V147,X147,Z147,AB147,AD147,AF147,AH147,AJ147,AL147,AN147,AP147,AR147,AT147,AV147,AX147,AZ147,BB147,BD147,BF147,BH147,BJ147),{1,2,3,4,5,6,7,8}))</f>
        <v>6</v>
      </c>
      <c r="L147" s="101">
        <f>K147-BS147</f>
        <v>0</v>
      </c>
      <c r="M147" s="57" t="s">
        <v>119</v>
      </c>
      <c r="N147" s="58">
        <f>IFERROR(VLOOKUP(M147,'Начисление очков NEW'!$V$4:$W$69,2,FALSE),0)</f>
        <v>0</v>
      </c>
      <c r="O147" s="48" t="s">
        <v>119</v>
      </c>
      <c r="P147" s="48">
        <f>IFERROR(VLOOKUP(O147,'Начисление очков NEW'!$G$4:$H$69,2,FALSE),0)</f>
        <v>0</v>
      </c>
      <c r="Q147" s="57" t="s">
        <v>119</v>
      </c>
      <c r="R147" s="58">
        <f>IFERROR(VLOOKUP(Q147,'Начисление очков NEW'!$AF$4:$AG$69,2,FALSE),0)</f>
        <v>0</v>
      </c>
      <c r="S147" s="6" t="s">
        <v>119</v>
      </c>
      <c r="T147" s="59">
        <f>IFERROR(VLOOKUP(S147,'Начисление очков NEW'!$L$4:$M$69,2,FALSE),0)</f>
        <v>0</v>
      </c>
      <c r="U147" s="57" t="s">
        <v>119</v>
      </c>
      <c r="V147" s="58">
        <f>IFERROR(VLOOKUP(U147,'Начисление очков NEW'!$AF$4:$AG$69,2,FALSE),0)</f>
        <v>0</v>
      </c>
      <c r="W147" s="6" t="s">
        <v>119</v>
      </c>
      <c r="X147" s="59">
        <f>IFERROR(VLOOKUP(W147,'Начисление очков NEW'!$B$4:$C$69,2,FALSE),0)</f>
        <v>0</v>
      </c>
      <c r="Y147" s="6" t="s">
        <v>119</v>
      </c>
      <c r="Z147" s="59">
        <f>IFERROR(VLOOKUP(Y147,'Начисление очков NEW'!$V$4:$W$69,2,FALSE),0)</f>
        <v>0</v>
      </c>
      <c r="AA147" s="57" t="s">
        <v>119</v>
      </c>
      <c r="AB147" s="58">
        <f>IFERROR(VLOOKUP(AA147,'Начисление очков NEW'!$G$4:$H$69,2,FALSE),0)</f>
        <v>0</v>
      </c>
      <c r="AC147" s="6">
        <v>20</v>
      </c>
      <c r="AD147" s="59">
        <f>IFERROR(VLOOKUP(AC147,'Начисление очков NEW'!$V$4:$W$69,2,FALSE),0)</f>
        <v>6</v>
      </c>
      <c r="AE147" s="57" t="s">
        <v>119</v>
      </c>
      <c r="AF147" s="58">
        <f>IFERROR(VLOOKUP(AE147,'Начисление очков NEW'!$B$4:$C$69,2,FALSE),0)</f>
        <v>0</v>
      </c>
      <c r="AG147" s="57" t="s">
        <v>119</v>
      </c>
      <c r="AH147" s="58">
        <f>IFERROR(VLOOKUP(AG147,'Начисление очков NEW'!$V$4:$W$69,2,FALSE),0)</f>
        <v>0</v>
      </c>
      <c r="AI147" s="57" t="s">
        <v>119</v>
      </c>
      <c r="AJ147" s="58">
        <f>IFERROR(VLOOKUP(AI147,'Начисление очков NEW'!$AF$4:$AG$69,2,FALSE),0)</f>
        <v>0</v>
      </c>
      <c r="AK147" s="6" t="s">
        <v>119</v>
      </c>
      <c r="AL147" s="59">
        <f>IFERROR(VLOOKUP(AK147,'Начисление очков NEW'!$V$4:$W$69,2,FALSE),0)</f>
        <v>0</v>
      </c>
      <c r="AM147" s="57" t="s">
        <v>119</v>
      </c>
      <c r="AN147" s="58">
        <f>IFERROR(VLOOKUP(AM147,'Начисление очков NEW'!$B$4:$C$69,2,FALSE),0)</f>
        <v>0</v>
      </c>
      <c r="AO147" s="6" t="s">
        <v>119</v>
      </c>
      <c r="AP147" s="59">
        <f>IFERROR(VLOOKUP(AO147,'Начисление очков NEW'!$V$4:$W$69,2,FALSE),0)</f>
        <v>0</v>
      </c>
      <c r="AQ147" s="57" t="s">
        <v>119</v>
      </c>
      <c r="AR147" s="58">
        <f>IFERROR(VLOOKUP(AQ147,'Начисление очков NEW'!$G$4:$H$69,2,FALSE),0)</f>
        <v>0</v>
      </c>
      <c r="AS147" s="57" t="s">
        <v>119</v>
      </c>
      <c r="AT147" s="58">
        <f>IFERROR(VLOOKUP(AS147,'Начисление очков NEW'!$AF$4:$AG$69,2,FALSE),0)</f>
        <v>0</v>
      </c>
      <c r="AU147" s="6" t="s">
        <v>119</v>
      </c>
      <c r="AV147" s="59">
        <f>IFERROR(VLOOKUP(AU147,'Начисление очков NEW'!$G$4:$H$69,2,FALSE),0)</f>
        <v>0</v>
      </c>
      <c r="AW147" s="6" t="s">
        <v>119</v>
      </c>
      <c r="AX147" s="59">
        <f>IFERROR(VLOOKUP(AW147,'Начисление очков NEW'!$AF$4:$AG$69,2,FALSE),0)</f>
        <v>0</v>
      </c>
      <c r="AY147" s="57"/>
      <c r="AZ147" s="58">
        <f>IFERROR(VLOOKUP(AY147,'Начисление очков NEW'!$V$4:$W$69,2,FALSE),0)</f>
        <v>0</v>
      </c>
      <c r="BA147" s="57"/>
      <c r="BB147" s="58">
        <f>IFERROR(VLOOKUP(BA147,'Начисление очков NEW'!$B$4:$C$69,2,FALSE),0)</f>
        <v>0</v>
      </c>
      <c r="BC147" s="57" t="s">
        <v>119</v>
      </c>
      <c r="BD147" s="58">
        <f>IFERROR(VLOOKUP(BC147,'Начисление очков NEW'!$V$4:$W$69,2,FALSE),0)</f>
        <v>0</v>
      </c>
      <c r="BE147" s="6" t="s">
        <v>119</v>
      </c>
      <c r="BF147" s="59">
        <f>IFERROR(VLOOKUP(BE147,'Начисление очков NEW'!$G$4:$H$69,2,FALSE),0)</f>
        <v>0</v>
      </c>
      <c r="BG147" s="6"/>
      <c r="BH147" s="59">
        <f>IFERROR(VLOOKUP(BG147,'Начисление очков NEW'!$V$4:$W$69,2,FALSE),0)</f>
        <v>0</v>
      </c>
      <c r="BI147" s="57"/>
      <c r="BJ147" s="58">
        <f>IFERROR(VLOOKUP(BI147,'Начисление очков NEW'!$V$4:$W$69,2,FALSE),0)</f>
        <v>0</v>
      </c>
      <c r="BK147" s="45">
        <v>137</v>
      </c>
      <c r="BL147" s="45">
        <v>2</v>
      </c>
      <c r="BM147" s="45">
        <v>3</v>
      </c>
      <c r="BN147" s="45">
        <v>0</v>
      </c>
      <c r="BO147" s="1">
        <v>6</v>
      </c>
      <c r="BP147" s="1">
        <v>0</v>
      </c>
      <c r="BQ147" s="96">
        <v>1</v>
      </c>
      <c r="BR147" s="97">
        <v>6</v>
      </c>
      <c r="BS147" s="1">
        <v>6</v>
      </c>
      <c r="BT147" s="50"/>
      <c r="BU147" s="50">
        <f>VLOOKUP(BT147,'Начисление очков NEW'!$V$4:$W$68,2,FALSE)</f>
        <v>0</v>
      </c>
    </row>
    <row r="148" spans="2:73" ht="15" customHeight="1" x14ac:dyDescent="0.3">
      <c r="B148" s="89" t="s">
        <v>241</v>
      </c>
      <c r="C148" s="90">
        <f>C147+1</f>
        <v>140</v>
      </c>
      <c r="D148" s="83" t="str">
        <f>IF(BK148=0," ",IF(BK148-C148=0," ",BK148-C148))</f>
        <v xml:space="preserve"> </v>
      </c>
      <c r="E148" s="103">
        <v>3</v>
      </c>
      <c r="F148" s="107">
        <f>E148-BM148</f>
        <v>0</v>
      </c>
      <c r="G148" s="91">
        <f>N148+P148+R148+T148+V148+X148+Z148+AB148+AD148+AF148+AH148+AJ148+AL148+AN148+AP148+AR148+AT148+AV148+AX148+AZ148+BB148+BD148+BF148+BH148+BJ148</f>
        <v>4</v>
      </c>
      <c r="H148" s="84">
        <f>G148-BO148</f>
        <v>4</v>
      </c>
      <c r="I148" s="92">
        <f>ROUNDUP(COUNTIF(M148:BJ148,"&gt; 0")/2,0)</f>
        <v>1</v>
      </c>
      <c r="J148" s="93">
        <f>IF(G148=0, "", G148/I148)</f>
        <v>4</v>
      </c>
      <c r="K148" s="100">
        <f>SUMPRODUCT(LARGE((N148,P148,R148,T148,V148,X148,Z148,AB148,AD148,AF148,AH148,AJ148,AL148,AN148,AP148,AR148,AT148,AV148,AX148,AZ148,BB148,BD148,BF148,BH148,BJ148),{1,2,3,4,5,6,7,8}))</f>
        <v>4</v>
      </c>
      <c r="L148" s="101">
        <f>K148-BS148</f>
        <v>4</v>
      </c>
      <c r="M148" s="57">
        <v>24</v>
      </c>
      <c r="N148" s="58">
        <f>IFERROR(VLOOKUP(M148,'Начисление очков NEW'!$V$4:$W$69,2,FALSE),0)</f>
        <v>4</v>
      </c>
      <c r="O148" s="48" t="s">
        <v>119</v>
      </c>
      <c r="P148" s="48">
        <f>IFERROR(VLOOKUP(O148,'Начисление очков NEW'!$G$4:$H$69,2,FALSE),0)</f>
        <v>0</v>
      </c>
      <c r="Q148" s="57" t="s">
        <v>119</v>
      </c>
      <c r="R148" s="58">
        <f>IFERROR(VLOOKUP(Q148,'Начисление очков NEW'!$AF$4:$AG$69,2,FALSE),0)</f>
        <v>0</v>
      </c>
      <c r="S148" s="6" t="s">
        <v>119</v>
      </c>
      <c r="T148" s="59">
        <f>IFERROR(VLOOKUP(S148,'Начисление очков NEW'!$L$4:$M$69,2,FALSE),0)</f>
        <v>0</v>
      </c>
      <c r="U148" s="57" t="s">
        <v>119</v>
      </c>
      <c r="V148" s="58">
        <f>IFERROR(VLOOKUP(U148,'Начисление очков NEW'!$AF$4:$AG$69,2,FALSE),0)</f>
        <v>0</v>
      </c>
      <c r="W148" s="6" t="s">
        <v>119</v>
      </c>
      <c r="X148" s="59">
        <f>IFERROR(VLOOKUP(W148,'Начисление очков NEW'!$B$4:$C$69,2,FALSE),0)</f>
        <v>0</v>
      </c>
      <c r="Y148" s="6" t="s">
        <v>119</v>
      </c>
      <c r="Z148" s="59">
        <f>IFERROR(VLOOKUP(Y148,'Начисление очков NEW'!$V$4:$W$69,2,FALSE),0)</f>
        <v>0</v>
      </c>
      <c r="AA148" s="57" t="s">
        <v>119</v>
      </c>
      <c r="AB148" s="58">
        <f>IFERROR(VLOOKUP(AA148,'Начисление очков NEW'!$G$4:$H$69,2,FALSE),0)</f>
        <v>0</v>
      </c>
      <c r="AC148" s="6" t="s">
        <v>119</v>
      </c>
      <c r="AD148" s="59">
        <f>IFERROR(VLOOKUP(AC148,'Начисление очков NEW'!$V$4:$W$69,2,FALSE),0)</f>
        <v>0</v>
      </c>
      <c r="AE148" s="57" t="s">
        <v>119</v>
      </c>
      <c r="AF148" s="58">
        <f>IFERROR(VLOOKUP(AE148,'Начисление очков NEW'!$B$4:$C$69,2,FALSE),0)</f>
        <v>0</v>
      </c>
      <c r="AG148" s="57" t="s">
        <v>119</v>
      </c>
      <c r="AH148" s="58">
        <f>IFERROR(VLOOKUP(AG148,'Начисление очков NEW'!$V$4:$W$69,2,FALSE),0)</f>
        <v>0</v>
      </c>
      <c r="AI148" s="57" t="s">
        <v>119</v>
      </c>
      <c r="AJ148" s="58">
        <f>IFERROR(VLOOKUP(AI148,'Начисление очков NEW'!$AF$4:$AG$69,2,FALSE),0)</f>
        <v>0</v>
      </c>
      <c r="AK148" s="6" t="s">
        <v>119</v>
      </c>
      <c r="AL148" s="59">
        <f>IFERROR(VLOOKUP(AK148,'Начисление очков NEW'!$V$4:$W$69,2,FALSE),0)</f>
        <v>0</v>
      </c>
      <c r="AM148" s="57" t="s">
        <v>119</v>
      </c>
      <c r="AN148" s="58">
        <f>IFERROR(VLOOKUP(AM148,'Начисление очков NEW'!$B$4:$C$69,2,FALSE),0)</f>
        <v>0</v>
      </c>
      <c r="AO148" s="6" t="s">
        <v>119</v>
      </c>
      <c r="AP148" s="59">
        <f>IFERROR(VLOOKUP(AO148,'Начисление очков NEW'!$V$4:$W$69,2,FALSE),0)</f>
        <v>0</v>
      </c>
      <c r="AQ148" s="57" t="s">
        <v>119</v>
      </c>
      <c r="AR148" s="58">
        <f>IFERROR(VLOOKUP(AQ148,'Начисление очков NEW'!$G$4:$H$69,2,FALSE),0)</f>
        <v>0</v>
      </c>
      <c r="AS148" s="57" t="s">
        <v>119</v>
      </c>
      <c r="AT148" s="58">
        <f>IFERROR(VLOOKUP(AS148,'Начисление очков NEW'!$AF$4:$AG$69,2,FALSE),0)</f>
        <v>0</v>
      </c>
      <c r="AU148" s="6" t="s">
        <v>119</v>
      </c>
      <c r="AV148" s="59">
        <f>IFERROR(VLOOKUP(AU148,'Начисление очков NEW'!$G$4:$H$69,2,FALSE),0)</f>
        <v>0</v>
      </c>
      <c r="AW148" s="6" t="s">
        <v>119</v>
      </c>
      <c r="AX148" s="59">
        <f>IFERROR(VLOOKUP(AW148,'Начисление очков NEW'!$AF$4:$AG$69,2,FALSE),0)</f>
        <v>0</v>
      </c>
      <c r="AY148" s="57"/>
      <c r="AZ148" s="58">
        <f>IFERROR(VLOOKUP(AY148,'Начисление очков NEW'!$V$4:$W$69,2,FALSE),0)</f>
        <v>0</v>
      </c>
      <c r="BA148" s="57"/>
      <c r="BB148" s="58">
        <f>IFERROR(VLOOKUP(BA148,'Начисление очков NEW'!$B$4:$C$69,2,FALSE),0)</f>
        <v>0</v>
      </c>
      <c r="BC148" s="57" t="s">
        <v>119</v>
      </c>
      <c r="BD148" s="58">
        <f>IFERROR(VLOOKUP(BC148,'Начисление очков NEW'!$V$4:$W$69,2,FALSE),0)</f>
        <v>0</v>
      </c>
      <c r="BE148" s="6" t="s">
        <v>119</v>
      </c>
      <c r="BF148" s="59">
        <f>IFERROR(VLOOKUP(BE148,'Начисление очков NEW'!$G$4:$H$69,2,FALSE),0)</f>
        <v>0</v>
      </c>
      <c r="BG148" s="6"/>
      <c r="BH148" s="59">
        <f>IFERROR(VLOOKUP(BG148,'Начисление очков NEW'!$V$4:$W$69,2,FALSE),0)</f>
        <v>0</v>
      </c>
      <c r="BI148" s="57"/>
      <c r="BJ148" s="58">
        <f>IFERROR(VLOOKUP(BI148,'Начисление очков NEW'!$V$4:$W$69,2,FALSE),0)</f>
        <v>0</v>
      </c>
      <c r="BK148" s="45"/>
      <c r="BL148" s="45" t="s">
        <v>221</v>
      </c>
      <c r="BM148" s="45">
        <v>3</v>
      </c>
      <c r="BN148" s="45">
        <v>0</v>
      </c>
      <c r="BO148" s="109">
        <v>0</v>
      </c>
      <c r="BP148" s="109">
        <v>0</v>
      </c>
      <c r="BQ148" s="96">
        <v>0</v>
      </c>
      <c r="BR148" s="97" t="s">
        <v>119</v>
      </c>
      <c r="BS148" s="109">
        <v>0</v>
      </c>
      <c r="BT148" s="50"/>
      <c r="BU148" s="50">
        <f>VLOOKUP(BT148,'Начисление очков NEW'!$V$4:$W$68,2,FALSE)</f>
        <v>0</v>
      </c>
    </row>
    <row r="149" spans="2:73" ht="15" customHeight="1" x14ac:dyDescent="0.3">
      <c r="B149" s="89" t="s">
        <v>106</v>
      </c>
      <c r="C149" s="90">
        <f>C148+1</f>
        <v>141</v>
      </c>
      <c r="D149" s="83">
        <f>IF(BK149=0," ",IF(BK149-C149=0," ",BK149-C149))</f>
        <v>-6</v>
      </c>
      <c r="E149" s="103">
        <v>3</v>
      </c>
      <c r="F149" s="107">
        <f>E149-BM149</f>
        <v>0</v>
      </c>
      <c r="G149" s="91">
        <f>N149+P149+R149+T149+V149+X149+Z149+AB149+AD149+AF149+AH149+AJ149+AL149+AN149+AP149+AR149+AT149+AV149+AX149+AZ149+BB149+BD149+BF149+BH149+BJ149</f>
        <v>4</v>
      </c>
      <c r="H149" s="84">
        <f>G149-BO149</f>
        <v>-3</v>
      </c>
      <c r="I149" s="92">
        <f>ROUNDUP(COUNTIF(M149:BJ149,"&gt; 0")/2,0)</f>
        <v>1</v>
      </c>
      <c r="J149" s="93">
        <f>IF(G149=0, "", G149/I149)</f>
        <v>4</v>
      </c>
      <c r="K149" s="100">
        <f>SUMPRODUCT(LARGE((N149,P149,R149,T149,V149,X149,Z149,AB149,AD149,AF149,AH149,AJ149,AL149,AN149,AP149,AR149,AT149,AV149,AX149,AZ149,BB149,BD149,BF149,BH149,BJ149),{1,2,3,4,5,6,7,8}))</f>
        <v>4</v>
      </c>
      <c r="L149" s="101">
        <f>K149-BS149</f>
        <v>-3</v>
      </c>
      <c r="M149" s="57" t="s">
        <v>119</v>
      </c>
      <c r="N149" s="58">
        <f>IFERROR(VLOOKUP(M149,'Начисление очков NEW'!$V$4:$W$69,2,FALSE),0)</f>
        <v>0</v>
      </c>
      <c r="O149" s="48" t="s">
        <v>119</v>
      </c>
      <c r="P149" s="48">
        <f>IFERROR(VLOOKUP(O149,'Начисление очков NEW'!$G$4:$H$69,2,FALSE),0)</f>
        <v>0</v>
      </c>
      <c r="Q149" s="57" t="s">
        <v>119</v>
      </c>
      <c r="R149" s="58">
        <f>IFERROR(VLOOKUP(Q149,'Начисление очков NEW'!$AF$4:$AG$69,2,FALSE),0)</f>
        <v>0</v>
      </c>
      <c r="S149" s="6" t="s">
        <v>119</v>
      </c>
      <c r="T149" s="59">
        <f>IFERROR(VLOOKUP(S149,'Начисление очков NEW'!$L$4:$M$69,2,FALSE),0)</f>
        <v>0</v>
      </c>
      <c r="U149" s="57" t="s">
        <v>119</v>
      </c>
      <c r="V149" s="58">
        <f>IFERROR(VLOOKUP(U149,'Начисление очков NEW'!$AF$4:$AG$69,2,FALSE),0)</f>
        <v>0</v>
      </c>
      <c r="W149" s="6" t="s">
        <v>119</v>
      </c>
      <c r="X149" s="59">
        <f>IFERROR(VLOOKUP(W149,'Начисление очков NEW'!$B$4:$C$69,2,FALSE),0)</f>
        <v>0</v>
      </c>
      <c r="Y149" s="6" t="s">
        <v>119</v>
      </c>
      <c r="Z149" s="59">
        <f>IFERROR(VLOOKUP(Y149,'Начисление очков NEW'!$V$4:$W$69,2,FALSE),0)</f>
        <v>0</v>
      </c>
      <c r="AA149" s="57" t="s">
        <v>119</v>
      </c>
      <c r="AB149" s="58">
        <f>IFERROR(VLOOKUP(AA149,'Начисление очков NEW'!$G$4:$H$69,2,FALSE),0)</f>
        <v>0</v>
      </c>
      <c r="AC149" s="6" t="s">
        <v>119</v>
      </c>
      <c r="AD149" s="59">
        <f>IFERROR(VLOOKUP(AC149,'Начисление очков NEW'!$V$4:$W$69,2,FALSE),0)</f>
        <v>0</v>
      </c>
      <c r="AE149" s="57" t="s">
        <v>119</v>
      </c>
      <c r="AF149" s="58">
        <f>IFERROR(VLOOKUP(AE149,'Начисление очков NEW'!$B$4:$C$69,2,FALSE),0)</f>
        <v>0</v>
      </c>
      <c r="AG149" s="57" t="s">
        <v>119</v>
      </c>
      <c r="AH149" s="58">
        <f>IFERROR(VLOOKUP(AG149,'Начисление очков NEW'!$V$4:$W$69,2,FALSE),0)</f>
        <v>0</v>
      </c>
      <c r="AI149" s="57" t="s">
        <v>119</v>
      </c>
      <c r="AJ149" s="58">
        <f>IFERROR(VLOOKUP(AI149,'Начисление очков NEW'!$AF$4:$AG$69,2,FALSE),0)</f>
        <v>0</v>
      </c>
      <c r="AK149" s="6" t="s">
        <v>119</v>
      </c>
      <c r="AL149" s="59">
        <f>IFERROR(VLOOKUP(AK149,'Начисление очков NEW'!$V$4:$W$69,2,FALSE),0)</f>
        <v>0</v>
      </c>
      <c r="AM149" s="57" t="s">
        <v>119</v>
      </c>
      <c r="AN149" s="58">
        <f>IFERROR(VLOOKUP(AM149,'Начисление очков NEW'!$B$4:$C$69,2,FALSE),0)</f>
        <v>0</v>
      </c>
      <c r="AO149" s="6">
        <v>24</v>
      </c>
      <c r="AP149" s="59">
        <f>IFERROR(VLOOKUP(AO149,'Начисление очков NEW'!$V$4:$W$69,2,FALSE),0)</f>
        <v>4</v>
      </c>
      <c r="AQ149" s="57" t="s">
        <v>119</v>
      </c>
      <c r="AR149" s="58">
        <f>IFERROR(VLOOKUP(AQ149,'Начисление очков NEW'!$G$4:$H$69,2,FALSE),0)</f>
        <v>0</v>
      </c>
      <c r="AS149" s="57" t="s">
        <v>119</v>
      </c>
      <c r="AT149" s="58">
        <f>IFERROR(VLOOKUP(AS149,'Начисление очков NEW'!$AF$4:$AG$69,2,FALSE),0)</f>
        <v>0</v>
      </c>
      <c r="AU149" s="6" t="s">
        <v>119</v>
      </c>
      <c r="AV149" s="59">
        <f>IFERROR(VLOOKUP(AU149,'Начисление очков NEW'!$G$4:$H$69,2,FALSE),0)</f>
        <v>0</v>
      </c>
      <c r="AW149" s="6" t="s">
        <v>119</v>
      </c>
      <c r="AX149" s="59">
        <f>IFERROR(VLOOKUP(AW149,'Начисление очков NEW'!$AF$4:$AG$69,2,FALSE),0)</f>
        <v>0</v>
      </c>
      <c r="AY149" s="57" t="s">
        <v>119</v>
      </c>
      <c r="AZ149" s="58">
        <f>IFERROR(VLOOKUP(AY149,'Начисление очков NEW'!$V$4:$W$69,2,FALSE),0)</f>
        <v>0</v>
      </c>
      <c r="BA149" s="57" t="s">
        <v>119</v>
      </c>
      <c r="BB149" s="58">
        <f>IFERROR(VLOOKUP(BA149,'Начисление очков NEW'!$B$4:$C$69,2,FALSE),0)</f>
        <v>0</v>
      </c>
      <c r="BC149" s="57" t="s">
        <v>119</v>
      </c>
      <c r="BD149" s="58">
        <f>IFERROR(VLOOKUP(BC149,'Начисление очков NEW'!$V$4:$W$69,2,FALSE),0)</f>
        <v>0</v>
      </c>
      <c r="BE149" s="6"/>
      <c r="BF149" s="59">
        <f>IFERROR(VLOOKUP(BE149,'Начисление очков NEW'!$G$4:$H$69,2,FALSE),0)</f>
        <v>0</v>
      </c>
      <c r="BG149" s="6"/>
      <c r="BH149" s="59">
        <f>IFERROR(VLOOKUP(BG149,'Начисление очков NEW'!$V$4:$W$69,2,FALSE),0)</f>
        <v>0</v>
      </c>
      <c r="BI149" s="57"/>
      <c r="BJ149" s="58">
        <f>IFERROR(VLOOKUP(BI149,'Начисление очков NEW'!$V$4:$W$69,2,FALSE),0)</f>
        <v>0</v>
      </c>
      <c r="BK149" s="45">
        <v>135</v>
      </c>
      <c r="BL149" s="45">
        <v>3</v>
      </c>
      <c r="BM149" s="45">
        <v>3</v>
      </c>
      <c r="BN149" s="74">
        <v>0</v>
      </c>
      <c r="BO149" s="80">
        <v>7</v>
      </c>
      <c r="BP149" s="80">
        <v>0</v>
      </c>
      <c r="BQ149" s="96">
        <v>2</v>
      </c>
      <c r="BR149" s="97">
        <v>3.5</v>
      </c>
      <c r="BS149" s="80">
        <v>7</v>
      </c>
      <c r="BT149" s="50">
        <v>32</v>
      </c>
      <c r="BU149" s="50">
        <f>VLOOKUP(BT149,'Начисление очков NEW'!$V$4:$W$68,2,FALSE)</f>
        <v>3</v>
      </c>
    </row>
    <row r="150" spans="2:73" ht="15" customHeight="1" x14ac:dyDescent="0.3">
      <c r="B150" s="89" t="s">
        <v>161</v>
      </c>
      <c r="C150" s="90">
        <f>C149+1</f>
        <v>142</v>
      </c>
      <c r="D150" s="83">
        <f>IF(BK150=0," ",IF(BK150-C150=0," ",BK150-C150))</f>
        <v>-1</v>
      </c>
      <c r="E150" s="103">
        <v>3</v>
      </c>
      <c r="F150" s="107">
        <f>E150-BM150</f>
        <v>0</v>
      </c>
      <c r="G150" s="91">
        <f>N150+P150+R150+T150+V150+X150+Z150+AB150+AD150+AF150+AH150+AJ150+AL150+AN150+AP150+AR150+AT150+AV150+AX150+AZ150+BB150+BD150+BF150+BH150+BJ150</f>
        <v>4</v>
      </c>
      <c r="H150" s="84">
        <f>G150-BO150</f>
        <v>0</v>
      </c>
      <c r="I150" s="92">
        <f>ROUNDUP(COUNTIF(M150:BJ150,"&gt; 0")/2,0)</f>
        <v>1</v>
      </c>
      <c r="J150" s="93">
        <f>IF(G150=0, "", G150/I150)</f>
        <v>4</v>
      </c>
      <c r="K150" s="100">
        <f>SUMPRODUCT(LARGE((N150,P150,R150,T150,V150,X150,Z150,AB150,AD150,AF150,AH150,AJ150,AL150,AN150,AP150,AR150,AT150,AV150,AX150,AZ150,BB150,BD150,BF150,BH150,BJ150),{1,2,3,4,5,6,7,8}))</f>
        <v>4</v>
      </c>
      <c r="L150" s="101">
        <f>K150-BS150</f>
        <v>0</v>
      </c>
      <c r="M150" s="57" t="s">
        <v>119</v>
      </c>
      <c r="N150" s="58">
        <f>IFERROR(VLOOKUP(M150,'Начисление очков NEW'!$V$4:$W$69,2,FALSE),0)</f>
        <v>0</v>
      </c>
      <c r="O150" s="48" t="s">
        <v>119</v>
      </c>
      <c r="P150" s="48">
        <f>IFERROR(VLOOKUP(O150,'Начисление очков NEW'!$G$4:$H$69,2,FALSE),0)</f>
        <v>0</v>
      </c>
      <c r="Q150" s="57" t="s">
        <v>119</v>
      </c>
      <c r="R150" s="58">
        <f>IFERROR(VLOOKUP(Q150,'Начисление очков NEW'!$AF$4:$AG$69,2,FALSE),0)</f>
        <v>0</v>
      </c>
      <c r="S150" s="6" t="s">
        <v>119</v>
      </c>
      <c r="T150" s="59">
        <f>IFERROR(VLOOKUP(S150,'Начисление очков NEW'!$L$4:$M$69,2,FALSE),0)</f>
        <v>0</v>
      </c>
      <c r="U150" s="57" t="s">
        <v>119</v>
      </c>
      <c r="V150" s="58">
        <f>IFERROR(VLOOKUP(U150,'Начисление очков NEW'!$AF$4:$AG$69,2,FALSE),0)</f>
        <v>0</v>
      </c>
      <c r="W150" s="6" t="s">
        <v>119</v>
      </c>
      <c r="X150" s="59">
        <f>IFERROR(VLOOKUP(W150,'Начисление очков NEW'!$B$4:$C$69,2,FALSE),0)</f>
        <v>0</v>
      </c>
      <c r="Y150" s="6" t="s">
        <v>119</v>
      </c>
      <c r="Z150" s="59">
        <f>IFERROR(VLOOKUP(Y150,'Начисление очков NEW'!$V$4:$W$69,2,FALSE),0)</f>
        <v>0</v>
      </c>
      <c r="AA150" s="57" t="s">
        <v>119</v>
      </c>
      <c r="AB150" s="58">
        <f>IFERROR(VLOOKUP(AA150,'Начисление очков NEW'!$G$4:$H$69,2,FALSE),0)</f>
        <v>0</v>
      </c>
      <c r="AC150" s="6" t="s">
        <v>119</v>
      </c>
      <c r="AD150" s="59">
        <f>IFERROR(VLOOKUP(AC150,'Начисление очков NEW'!$V$4:$W$69,2,FALSE),0)</f>
        <v>0</v>
      </c>
      <c r="AE150" s="57" t="s">
        <v>119</v>
      </c>
      <c r="AF150" s="58">
        <f>IFERROR(VLOOKUP(AE150,'Начисление очков NEW'!$B$4:$C$69,2,FALSE),0)</f>
        <v>0</v>
      </c>
      <c r="AG150" s="57" t="s">
        <v>119</v>
      </c>
      <c r="AH150" s="58">
        <f>IFERROR(VLOOKUP(AG150,'Начисление очков NEW'!$V$4:$W$69,2,FALSE),0)</f>
        <v>0</v>
      </c>
      <c r="AI150" s="57" t="s">
        <v>119</v>
      </c>
      <c r="AJ150" s="58">
        <f>IFERROR(VLOOKUP(AI150,'Начисление очков NEW'!$AF$4:$AG$69,2,FALSE),0)</f>
        <v>0</v>
      </c>
      <c r="AK150" s="6" t="s">
        <v>119</v>
      </c>
      <c r="AL150" s="59">
        <f>IFERROR(VLOOKUP(AK150,'Начисление очков NEW'!$V$4:$W$69,2,FALSE),0)</f>
        <v>0</v>
      </c>
      <c r="AM150" s="57" t="s">
        <v>119</v>
      </c>
      <c r="AN150" s="58">
        <f>IFERROR(VLOOKUP(AM150,'Начисление очков NEW'!$B$4:$C$69,2,FALSE),0)</f>
        <v>0</v>
      </c>
      <c r="AO150" s="6" t="s">
        <v>119</v>
      </c>
      <c r="AP150" s="59">
        <f>IFERROR(VLOOKUP(AO150,'Начисление очков NEW'!$V$4:$W$69,2,FALSE),0)</f>
        <v>0</v>
      </c>
      <c r="AQ150" s="57" t="s">
        <v>119</v>
      </c>
      <c r="AR150" s="58">
        <f>IFERROR(VLOOKUP(AQ150,'Начисление очков NEW'!$G$4:$H$69,2,FALSE),0)</f>
        <v>0</v>
      </c>
      <c r="AS150" s="57" t="s">
        <v>119</v>
      </c>
      <c r="AT150" s="58">
        <f>IFERROR(VLOOKUP(AS150,'Начисление очков NEW'!$AF$4:$AG$69,2,FALSE),0)</f>
        <v>0</v>
      </c>
      <c r="AU150" s="6" t="s">
        <v>119</v>
      </c>
      <c r="AV150" s="59">
        <f>IFERROR(VLOOKUP(AU150,'Начисление очков NEW'!$G$4:$H$69,2,FALSE),0)</f>
        <v>0</v>
      </c>
      <c r="AW150" s="6">
        <v>19</v>
      </c>
      <c r="AX150" s="59">
        <f>IFERROR(VLOOKUP(AW150,'Начисление очков NEW'!$AF$4:$AG$69,2,FALSE),0)</f>
        <v>4</v>
      </c>
      <c r="AY150" s="57"/>
      <c r="AZ150" s="58">
        <f>IFERROR(VLOOKUP(AY150,'Начисление очков NEW'!$V$4:$W$69,2,FALSE),0)</f>
        <v>0</v>
      </c>
      <c r="BA150" s="57"/>
      <c r="BB150" s="58">
        <f>IFERROR(VLOOKUP(BA150,'Начисление очков NEW'!$B$4:$C$69,2,FALSE),0)</f>
        <v>0</v>
      </c>
      <c r="BC150" s="57" t="s">
        <v>119</v>
      </c>
      <c r="BD150" s="58">
        <f>IFERROR(VLOOKUP(BC150,'Начисление очков NEW'!$V$4:$W$69,2,FALSE),0)</f>
        <v>0</v>
      </c>
      <c r="BE150" s="6" t="s">
        <v>119</v>
      </c>
      <c r="BF150" s="59">
        <f>IFERROR(VLOOKUP(BE150,'Начисление очков NEW'!$G$4:$H$69,2,FALSE),0)</f>
        <v>0</v>
      </c>
      <c r="BG150" s="6"/>
      <c r="BH150" s="59">
        <f>IFERROR(VLOOKUP(BG150,'Начисление очков NEW'!$V$4:$W$69,2,FALSE),0)</f>
        <v>0</v>
      </c>
      <c r="BI150" s="57"/>
      <c r="BJ150" s="58">
        <f>IFERROR(VLOOKUP(BI150,'Начисление очков NEW'!$V$4:$W$69,2,FALSE),0)</f>
        <v>0</v>
      </c>
      <c r="BK150" s="45">
        <v>141</v>
      </c>
      <c r="BL150" s="45">
        <v>2</v>
      </c>
      <c r="BM150" s="45">
        <v>3</v>
      </c>
      <c r="BN150" s="74">
        <v>0</v>
      </c>
      <c r="BO150" s="80">
        <v>4</v>
      </c>
      <c r="BP150" s="80">
        <v>0</v>
      </c>
      <c r="BQ150" s="96">
        <v>1</v>
      </c>
      <c r="BR150" s="97">
        <v>4</v>
      </c>
      <c r="BS150" s="80">
        <v>4</v>
      </c>
      <c r="BT150" s="50"/>
      <c r="BU150" s="50">
        <f>VLOOKUP(BT150,'Начисление очков NEW'!$V$4:$W$68,2,FALSE)</f>
        <v>0</v>
      </c>
    </row>
    <row r="151" spans="2:73" ht="15" customHeight="1" x14ac:dyDescent="0.3">
      <c r="B151" s="89" t="s">
        <v>211</v>
      </c>
      <c r="C151" s="90">
        <f>C150+1</f>
        <v>143</v>
      </c>
      <c r="D151" s="83">
        <f>IF(BK151=0," ",IF(BK151-C151=0," ",BK151-C151))</f>
        <v>-1</v>
      </c>
      <c r="E151" s="103">
        <v>3</v>
      </c>
      <c r="F151" s="107">
        <f>E151-BM151</f>
        <v>0</v>
      </c>
      <c r="G151" s="91">
        <f>N151+P151+R151+T151+V151+X151+Z151+AB151+AD151+AF151+AH151+AJ151+AL151+AN151+AP151+AR151+AT151+AV151+AX151+AZ151+BB151+BD151+BF151+BH151+BJ151</f>
        <v>4</v>
      </c>
      <c r="H151" s="84">
        <f>G151-BO151</f>
        <v>0</v>
      </c>
      <c r="I151" s="92">
        <f>ROUNDUP(COUNTIF(M151:BJ151,"&gt; 0")/2,0)</f>
        <v>1</v>
      </c>
      <c r="J151" s="93">
        <f>IF(G151=0, "", G151/I151)</f>
        <v>4</v>
      </c>
      <c r="K151" s="100">
        <f>SUMPRODUCT(LARGE((N151,P151,R151,T151,V151,X151,Z151,AB151,AD151,AF151,AH151,AJ151,AL151,AN151,AP151,AR151,AT151,AV151,AX151,AZ151,BB151,BD151,BF151,BH151,BJ151),{1,2,3,4,5,6,7,8}))</f>
        <v>4</v>
      </c>
      <c r="L151" s="101">
        <f>K151-BS151</f>
        <v>0</v>
      </c>
      <c r="M151" s="57" t="s">
        <v>119</v>
      </c>
      <c r="N151" s="58">
        <f>IFERROR(VLOOKUP(M151,'Начисление очков NEW'!$V$4:$W$69,2,FALSE),0)</f>
        <v>0</v>
      </c>
      <c r="O151" s="48" t="s">
        <v>119</v>
      </c>
      <c r="P151" s="48">
        <f>IFERROR(VLOOKUP(O151,'Начисление очков NEW'!$G$4:$H$69,2,FALSE),0)</f>
        <v>0</v>
      </c>
      <c r="Q151" s="57" t="s">
        <v>119</v>
      </c>
      <c r="R151" s="58">
        <f>IFERROR(VLOOKUP(Q151,'Начисление очков NEW'!$AF$4:$AG$69,2,FALSE),0)</f>
        <v>0</v>
      </c>
      <c r="S151" s="6" t="s">
        <v>119</v>
      </c>
      <c r="T151" s="59">
        <f>IFERROR(VLOOKUP(S151,'Начисление очков NEW'!$L$4:$M$69,2,FALSE),0)</f>
        <v>0</v>
      </c>
      <c r="U151" s="57">
        <v>20</v>
      </c>
      <c r="V151" s="58">
        <f>IFERROR(VLOOKUP(U151,'Начисление очков NEW'!$AF$4:$AG$69,2,FALSE),0)</f>
        <v>4</v>
      </c>
      <c r="W151" s="6" t="s">
        <v>119</v>
      </c>
      <c r="X151" s="59">
        <f>IFERROR(VLOOKUP(W151,'Начисление очков NEW'!$B$4:$C$69,2,FALSE),0)</f>
        <v>0</v>
      </c>
      <c r="Y151" s="6" t="s">
        <v>119</v>
      </c>
      <c r="Z151" s="59">
        <f>IFERROR(VLOOKUP(Y151,'Начисление очков NEW'!$V$4:$W$69,2,FALSE),0)</f>
        <v>0</v>
      </c>
      <c r="AA151" s="57" t="s">
        <v>119</v>
      </c>
      <c r="AB151" s="58">
        <f>IFERROR(VLOOKUP(AA151,'Начисление очков NEW'!$G$4:$H$69,2,FALSE),0)</f>
        <v>0</v>
      </c>
      <c r="AC151" s="6" t="s">
        <v>119</v>
      </c>
      <c r="AD151" s="59">
        <f>IFERROR(VLOOKUP(AC151,'Начисление очков NEW'!$V$4:$W$69,2,FALSE),0)</f>
        <v>0</v>
      </c>
      <c r="AE151" s="57" t="s">
        <v>119</v>
      </c>
      <c r="AF151" s="58">
        <f>IFERROR(VLOOKUP(AE151,'Начисление очков NEW'!$B$4:$C$69,2,FALSE),0)</f>
        <v>0</v>
      </c>
      <c r="AG151" s="57" t="s">
        <v>119</v>
      </c>
      <c r="AH151" s="58">
        <f>IFERROR(VLOOKUP(AG151,'Начисление очков NEW'!$V$4:$W$69,2,FALSE),0)</f>
        <v>0</v>
      </c>
      <c r="AI151" s="57" t="s">
        <v>119</v>
      </c>
      <c r="AJ151" s="58">
        <f>IFERROR(VLOOKUP(AI151,'Начисление очков NEW'!$AF$4:$AG$69,2,FALSE),0)</f>
        <v>0</v>
      </c>
      <c r="AK151" s="6" t="s">
        <v>119</v>
      </c>
      <c r="AL151" s="59">
        <f>IFERROR(VLOOKUP(AK151,'Начисление очков NEW'!$V$4:$W$69,2,FALSE),0)</f>
        <v>0</v>
      </c>
      <c r="AM151" s="57" t="s">
        <v>119</v>
      </c>
      <c r="AN151" s="58">
        <f>IFERROR(VLOOKUP(AM151,'Начисление очков NEW'!$B$4:$C$69,2,FALSE),0)</f>
        <v>0</v>
      </c>
      <c r="AO151" s="6" t="s">
        <v>119</v>
      </c>
      <c r="AP151" s="59">
        <f>IFERROR(VLOOKUP(AO151,'Начисление очков NEW'!$V$4:$W$69,2,FALSE),0)</f>
        <v>0</v>
      </c>
      <c r="AQ151" s="57" t="s">
        <v>119</v>
      </c>
      <c r="AR151" s="58">
        <f>IFERROR(VLOOKUP(AQ151,'Начисление очков NEW'!$G$4:$H$69,2,FALSE),0)</f>
        <v>0</v>
      </c>
      <c r="AS151" s="57" t="s">
        <v>119</v>
      </c>
      <c r="AT151" s="58">
        <f>IFERROR(VLOOKUP(AS151,'Начисление очков NEW'!$AF$4:$AG$69,2,FALSE),0)</f>
        <v>0</v>
      </c>
      <c r="AU151" s="6" t="s">
        <v>119</v>
      </c>
      <c r="AV151" s="59">
        <f>IFERROR(VLOOKUP(AU151,'Начисление очков NEW'!$G$4:$H$69,2,FALSE),0)</f>
        <v>0</v>
      </c>
      <c r="AW151" s="6" t="s">
        <v>119</v>
      </c>
      <c r="AX151" s="59">
        <f>IFERROR(VLOOKUP(AW151,'Начисление очков NEW'!$AF$4:$AG$69,2,FALSE),0)</f>
        <v>0</v>
      </c>
      <c r="AY151" s="57"/>
      <c r="AZ151" s="58">
        <f>IFERROR(VLOOKUP(AY151,'Начисление очков NEW'!$V$4:$W$69,2,FALSE),0)</f>
        <v>0</v>
      </c>
      <c r="BA151" s="57"/>
      <c r="BB151" s="58">
        <f>IFERROR(VLOOKUP(BA151,'Начисление очков NEW'!$B$4:$C$69,2,FALSE),0)</f>
        <v>0</v>
      </c>
      <c r="BC151" s="57" t="s">
        <v>119</v>
      </c>
      <c r="BD151" s="58">
        <f>IFERROR(VLOOKUP(BC151,'Начисление очков NEW'!$V$4:$W$69,2,FALSE),0)</f>
        <v>0</v>
      </c>
      <c r="BE151" s="6" t="s">
        <v>119</v>
      </c>
      <c r="BF151" s="59">
        <f>IFERROR(VLOOKUP(BE151,'Начисление очков NEW'!$G$4:$H$69,2,FALSE),0)</f>
        <v>0</v>
      </c>
      <c r="BG151" s="6"/>
      <c r="BH151" s="59">
        <f>IFERROR(VLOOKUP(BG151,'Начисление очков NEW'!$V$4:$W$69,2,FALSE),0)</f>
        <v>0</v>
      </c>
      <c r="BI151" s="57"/>
      <c r="BJ151" s="58">
        <f>IFERROR(VLOOKUP(BI151,'Начисление очков NEW'!$V$4:$W$69,2,FALSE),0)</f>
        <v>0</v>
      </c>
      <c r="BK151" s="45">
        <v>142</v>
      </c>
      <c r="BL151" s="45">
        <v>2</v>
      </c>
      <c r="BM151" s="45">
        <v>3</v>
      </c>
      <c r="BN151" s="45">
        <v>0</v>
      </c>
      <c r="BO151" s="1">
        <v>4</v>
      </c>
      <c r="BP151" s="1">
        <v>0</v>
      </c>
      <c r="BQ151" s="96">
        <v>1</v>
      </c>
      <c r="BR151" s="97">
        <v>4</v>
      </c>
      <c r="BS151" s="1">
        <v>4</v>
      </c>
      <c r="BT151" s="50"/>
      <c r="BU151" s="50">
        <f>VLOOKUP(BT151,'Начисление очков NEW'!$V$4:$W$68,2,FALSE)</f>
        <v>0</v>
      </c>
    </row>
    <row r="152" spans="2:73" ht="15" customHeight="1" x14ac:dyDescent="0.3">
      <c r="B152" s="89" t="s">
        <v>212</v>
      </c>
      <c r="C152" s="90">
        <f>C151+1</f>
        <v>144</v>
      </c>
      <c r="D152" s="83">
        <f>IF(BK152=0," ",IF(BK152-C152=0," ",BK152-C152))</f>
        <v>-1</v>
      </c>
      <c r="E152" s="103">
        <v>3</v>
      </c>
      <c r="F152" s="107">
        <f>E152-BM152</f>
        <v>0</v>
      </c>
      <c r="G152" s="91">
        <f>N152+P152+R152+T152+V152+X152+Z152+AB152+AD152+AF152+AH152+AJ152+AL152+AN152+AP152+AR152+AT152+AV152+AX152+AZ152+BB152+BD152+BF152+BH152+BJ152</f>
        <v>4</v>
      </c>
      <c r="H152" s="84">
        <f>G152-BO152</f>
        <v>0</v>
      </c>
      <c r="I152" s="92">
        <f>ROUNDUP(COUNTIF(M152:BJ152,"&gt; 0")/2,0)</f>
        <v>1</v>
      </c>
      <c r="J152" s="93">
        <f>IF(G152=0, "", G152/I152)</f>
        <v>4</v>
      </c>
      <c r="K152" s="100">
        <f>SUMPRODUCT(LARGE((N152,P152,R152,T152,V152,X152,Z152,AB152,AD152,AF152,AH152,AJ152,AL152,AN152,AP152,AR152,AT152,AV152,AX152,AZ152,BB152,BD152,BF152,BH152,BJ152),{1,2,3,4,5,6,7,8}))</f>
        <v>4</v>
      </c>
      <c r="L152" s="101">
        <f>K152-BS152</f>
        <v>0</v>
      </c>
      <c r="M152" s="57" t="s">
        <v>119</v>
      </c>
      <c r="N152" s="58">
        <f>IFERROR(VLOOKUP(M152,'Начисление очков NEW'!$V$4:$W$69,2,FALSE),0)</f>
        <v>0</v>
      </c>
      <c r="O152" s="48" t="s">
        <v>119</v>
      </c>
      <c r="P152" s="48">
        <f>IFERROR(VLOOKUP(O152,'Начисление очков NEW'!$G$4:$H$69,2,FALSE),0)</f>
        <v>0</v>
      </c>
      <c r="Q152" s="57" t="s">
        <v>119</v>
      </c>
      <c r="R152" s="58">
        <f>IFERROR(VLOOKUP(Q152,'Начисление очков NEW'!$AF$4:$AG$69,2,FALSE),0)</f>
        <v>0</v>
      </c>
      <c r="S152" s="6" t="s">
        <v>119</v>
      </c>
      <c r="T152" s="59">
        <f>IFERROR(VLOOKUP(S152,'Начисление очков NEW'!$L$4:$M$69,2,FALSE),0)</f>
        <v>0</v>
      </c>
      <c r="U152" s="57">
        <v>20</v>
      </c>
      <c r="V152" s="58">
        <f>IFERROR(VLOOKUP(U152,'Начисление очков NEW'!$AF$4:$AG$69,2,FALSE),0)</f>
        <v>4</v>
      </c>
      <c r="W152" s="6" t="s">
        <v>119</v>
      </c>
      <c r="X152" s="59">
        <f>IFERROR(VLOOKUP(W152,'Начисление очков NEW'!$B$4:$C$69,2,FALSE),0)</f>
        <v>0</v>
      </c>
      <c r="Y152" s="6" t="s">
        <v>119</v>
      </c>
      <c r="Z152" s="59">
        <f>IFERROR(VLOOKUP(Y152,'Начисление очков NEW'!$V$4:$W$69,2,FALSE),0)</f>
        <v>0</v>
      </c>
      <c r="AA152" s="57" t="s">
        <v>119</v>
      </c>
      <c r="AB152" s="58">
        <f>IFERROR(VLOOKUP(AA152,'Начисление очков NEW'!$G$4:$H$69,2,FALSE),0)</f>
        <v>0</v>
      </c>
      <c r="AC152" s="6" t="s">
        <v>119</v>
      </c>
      <c r="AD152" s="59">
        <f>IFERROR(VLOOKUP(AC152,'Начисление очков NEW'!$V$4:$W$69,2,FALSE),0)</f>
        <v>0</v>
      </c>
      <c r="AE152" s="57" t="s">
        <v>119</v>
      </c>
      <c r="AF152" s="58">
        <f>IFERROR(VLOOKUP(AE152,'Начисление очков NEW'!$B$4:$C$69,2,FALSE),0)</f>
        <v>0</v>
      </c>
      <c r="AG152" s="57" t="s">
        <v>119</v>
      </c>
      <c r="AH152" s="58">
        <f>IFERROR(VLOOKUP(AG152,'Начисление очков NEW'!$V$4:$W$69,2,FALSE),0)</f>
        <v>0</v>
      </c>
      <c r="AI152" s="57" t="s">
        <v>119</v>
      </c>
      <c r="AJ152" s="58">
        <f>IFERROR(VLOOKUP(AI152,'Начисление очков NEW'!$AF$4:$AG$69,2,FALSE),0)</f>
        <v>0</v>
      </c>
      <c r="AK152" s="6" t="s">
        <v>119</v>
      </c>
      <c r="AL152" s="59">
        <f>IFERROR(VLOOKUP(AK152,'Начисление очков NEW'!$V$4:$W$69,2,FALSE),0)</f>
        <v>0</v>
      </c>
      <c r="AM152" s="57" t="s">
        <v>119</v>
      </c>
      <c r="AN152" s="58">
        <f>IFERROR(VLOOKUP(AM152,'Начисление очков NEW'!$B$4:$C$69,2,FALSE),0)</f>
        <v>0</v>
      </c>
      <c r="AO152" s="6" t="s">
        <v>119</v>
      </c>
      <c r="AP152" s="59">
        <f>IFERROR(VLOOKUP(AO152,'Начисление очков NEW'!$V$4:$W$69,2,FALSE),0)</f>
        <v>0</v>
      </c>
      <c r="AQ152" s="57" t="s">
        <v>119</v>
      </c>
      <c r="AR152" s="58">
        <f>IFERROR(VLOOKUP(AQ152,'Начисление очков NEW'!$G$4:$H$69,2,FALSE),0)</f>
        <v>0</v>
      </c>
      <c r="AS152" s="57" t="s">
        <v>119</v>
      </c>
      <c r="AT152" s="58">
        <f>IFERROR(VLOOKUP(AS152,'Начисление очков NEW'!$AF$4:$AG$69,2,FALSE),0)</f>
        <v>0</v>
      </c>
      <c r="AU152" s="6" t="s">
        <v>119</v>
      </c>
      <c r="AV152" s="59">
        <f>IFERROR(VLOOKUP(AU152,'Начисление очков NEW'!$G$4:$H$69,2,FALSE),0)</f>
        <v>0</v>
      </c>
      <c r="AW152" s="6" t="s">
        <v>119</v>
      </c>
      <c r="AX152" s="59">
        <f>IFERROR(VLOOKUP(AW152,'Начисление очков NEW'!$AF$4:$AG$69,2,FALSE),0)</f>
        <v>0</v>
      </c>
      <c r="AY152" s="57"/>
      <c r="AZ152" s="58">
        <f>IFERROR(VLOOKUP(AY152,'Начисление очков NEW'!$V$4:$W$69,2,FALSE),0)</f>
        <v>0</v>
      </c>
      <c r="BA152" s="57"/>
      <c r="BB152" s="58">
        <f>IFERROR(VLOOKUP(BA152,'Начисление очков NEW'!$B$4:$C$69,2,FALSE),0)</f>
        <v>0</v>
      </c>
      <c r="BC152" s="57" t="s">
        <v>119</v>
      </c>
      <c r="BD152" s="58">
        <f>IFERROR(VLOOKUP(BC152,'Начисление очков NEW'!$V$4:$W$69,2,FALSE),0)</f>
        <v>0</v>
      </c>
      <c r="BE152" s="6" t="s">
        <v>119</v>
      </c>
      <c r="BF152" s="59">
        <f>IFERROR(VLOOKUP(BE152,'Начисление очков NEW'!$G$4:$H$69,2,FALSE),0)</f>
        <v>0</v>
      </c>
      <c r="BG152" s="6"/>
      <c r="BH152" s="59">
        <f>IFERROR(VLOOKUP(BG152,'Начисление очков NEW'!$V$4:$W$69,2,FALSE),0)</f>
        <v>0</v>
      </c>
      <c r="BI152" s="57"/>
      <c r="BJ152" s="58">
        <f>IFERROR(VLOOKUP(BI152,'Начисление очков NEW'!$V$4:$W$69,2,FALSE),0)</f>
        <v>0</v>
      </c>
      <c r="BK152" s="45">
        <v>143</v>
      </c>
      <c r="BL152" s="45">
        <v>2</v>
      </c>
      <c r="BM152" s="45">
        <v>3</v>
      </c>
      <c r="BN152" s="45">
        <v>0</v>
      </c>
      <c r="BO152" s="1">
        <v>4</v>
      </c>
      <c r="BP152" s="1">
        <v>0</v>
      </c>
      <c r="BQ152" s="96">
        <v>1</v>
      </c>
      <c r="BR152" s="97">
        <v>4</v>
      </c>
      <c r="BS152" s="1">
        <v>4</v>
      </c>
      <c r="BT152" s="50"/>
      <c r="BU152" s="50">
        <f>VLOOKUP(BT152,'Начисление очков NEW'!$V$4:$W$68,2,FALSE)</f>
        <v>0</v>
      </c>
    </row>
    <row r="153" spans="2:73" ht="15" customHeight="1" x14ac:dyDescent="0.3">
      <c r="B153" s="89" t="s">
        <v>219</v>
      </c>
      <c r="C153" s="90">
        <f>C152+1</f>
        <v>145</v>
      </c>
      <c r="D153" s="83">
        <f>IF(BK153=0," ",IF(BK153-C153=0," ",BK153-C153))</f>
        <v>-1</v>
      </c>
      <c r="E153" s="103">
        <v>3</v>
      </c>
      <c r="F153" s="107">
        <f>E153-BM153</f>
        <v>0</v>
      </c>
      <c r="G153" s="91">
        <f>N153+P153+R153+T153+V153+X153+Z153+AB153+AD153+AF153+AH153+AJ153+AL153+AN153+AP153+AR153+AT153+AV153+AX153+AZ153+BB153+BD153+BF153+BH153+BJ153</f>
        <v>4</v>
      </c>
      <c r="H153" s="84">
        <f>G153-BO153</f>
        <v>0</v>
      </c>
      <c r="I153" s="92">
        <f>ROUNDUP(COUNTIF(M153:BJ153,"&gt; 0")/2,0)</f>
        <v>1</v>
      </c>
      <c r="J153" s="93">
        <f>IF(G153=0, "", G153/I153)</f>
        <v>4</v>
      </c>
      <c r="K153" s="100">
        <f>SUMPRODUCT(LARGE((N153,P153,R153,T153,V153,X153,Z153,AB153,AD153,AF153,AH153,AJ153,AL153,AN153,AP153,AR153,AT153,AV153,AX153,AZ153,BB153,BD153,BF153,BH153,BJ153),{1,2,3,4,5,6,7,8}))</f>
        <v>4</v>
      </c>
      <c r="L153" s="101">
        <f>K153-BS153</f>
        <v>0</v>
      </c>
      <c r="M153" s="57" t="s">
        <v>119</v>
      </c>
      <c r="N153" s="58">
        <f>IFERROR(VLOOKUP(M153,'Начисление очков NEW'!$V$4:$W$69,2,FALSE),0)</f>
        <v>0</v>
      </c>
      <c r="O153" s="48" t="s">
        <v>119</v>
      </c>
      <c r="P153" s="48">
        <f>IFERROR(VLOOKUP(O153,'Начисление очков NEW'!$G$4:$H$69,2,FALSE),0)</f>
        <v>0</v>
      </c>
      <c r="Q153" s="57">
        <v>19</v>
      </c>
      <c r="R153" s="58">
        <f>IFERROR(VLOOKUP(Q153,'Начисление очков NEW'!$AF$4:$AG$69,2,FALSE),0)</f>
        <v>4</v>
      </c>
      <c r="S153" s="6" t="s">
        <v>119</v>
      </c>
      <c r="T153" s="59">
        <f>IFERROR(VLOOKUP(S153,'Начисление очков NEW'!$L$4:$M$69,2,FALSE),0)</f>
        <v>0</v>
      </c>
      <c r="U153" s="57" t="s">
        <v>119</v>
      </c>
      <c r="V153" s="58">
        <f>IFERROR(VLOOKUP(U153,'Начисление очков NEW'!$AF$4:$AG$69,2,FALSE),0)</f>
        <v>0</v>
      </c>
      <c r="W153" s="6" t="s">
        <v>119</v>
      </c>
      <c r="X153" s="59">
        <f>IFERROR(VLOOKUP(W153,'Начисление очков NEW'!$B$4:$C$69,2,FALSE),0)</f>
        <v>0</v>
      </c>
      <c r="Y153" s="6" t="s">
        <v>119</v>
      </c>
      <c r="Z153" s="59">
        <f>IFERROR(VLOOKUP(Y153,'Начисление очков NEW'!$V$4:$W$69,2,FALSE),0)</f>
        <v>0</v>
      </c>
      <c r="AA153" s="57" t="s">
        <v>119</v>
      </c>
      <c r="AB153" s="58">
        <f>IFERROR(VLOOKUP(AA153,'Начисление очков NEW'!$G$4:$H$69,2,FALSE),0)</f>
        <v>0</v>
      </c>
      <c r="AC153" s="6" t="s">
        <v>119</v>
      </c>
      <c r="AD153" s="59">
        <f>IFERROR(VLOOKUP(AC153,'Начисление очков NEW'!$V$4:$W$69,2,FALSE),0)</f>
        <v>0</v>
      </c>
      <c r="AE153" s="57" t="s">
        <v>119</v>
      </c>
      <c r="AF153" s="58">
        <f>IFERROR(VLOOKUP(AE153,'Начисление очков NEW'!$B$4:$C$69,2,FALSE),0)</f>
        <v>0</v>
      </c>
      <c r="AG153" s="57" t="s">
        <v>119</v>
      </c>
      <c r="AH153" s="58">
        <f>IFERROR(VLOOKUP(AG153,'Начисление очков NEW'!$V$4:$W$69,2,FALSE),0)</f>
        <v>0</v>
      </c>
      <c r="AI153" s="57" t="s">
        <v>119</v>
      </c>
      <c r="AJ153" s="58">
        <f>IFERROR(VLOOKUP(AI153,'Начисление очков NEW'!$AF$4:$AG$69,2,FALSE),0)</f>
        <v>0</v>
      </c>
      <c r="AK153" s="6" t="s">
        <v>119</v>
      </c>
      <c r="AL153" s="59">
        <f>IFERROR(VLOOKUP(AK153,'Начисление очков NEW'!$V$4:$W$69,2,FALSE),0)</f>
        <v>0</v>
      </c>
      <c r="AM153" s="57" t="s">
        <v>119</v>
      </c>
      <c r="AN153" s="58">
        <f>IFERROR(VLOOKUP(AM153,'Начисление очков NEW'!$B$4:$C$69,2,FALSE),0)</f>
        <v>0</v>
      </c>
      <c r="AO153" s="6" t="s">
        <v>119</v>
      </c>
      <c r="AP153" s="59">
        <f>IFERROR(VLOOKUP(AO153,'Начисление очков NEW'!$V$4:$W$69,2,FALSE),0)</f>
        <v>0</v>
      </c>
      <c r="AQ153" s="57" t="s">
        <v>119</v>
      </c>
      <c r="AR153" s="58">
        <f>IFERROR(VLOOKUP(AQ153,'Начисление очков NEW'!$G$4:$H$69,2,FALSE),0)</f>
        <v>0</v>
      </c>
      <c r="AS153" s="57" t="s">
        <v>119</v>
      </c>
      <c r="AT153" s="58">
        <f>IFERROR(VLOOKUP(AS153,'Начисление очков NEW'!$AF$4:$AG$69,2,FALSE),0)</f>
        <v>0</v>
      </c>
      <c r="AU153" s="6" t="s">
        <v>119</v>
      </c>
      <c r="AV153" s="59">
        <f>IFERROR(VLOOKUP(AU153,'Начисление очков NEW'!$G$4:$H$69,2,FALSE),0)</f>
        <v>0</v>
      </c>
      <c r="AW153" s="6" t="s">
        <v>119</v>
      </c>
      <c r="AX153" s="59">
        <f>IFERROR(VLOOKUP(AW153,'Начисление очков NEW'!$AF$4:$AG$69,2,FALSE),0)</f>
        <v>0</v>
      </c>
      <c r="AY153" s="57"/>
      <c r="AZ153" s="58">
        <f>IFERROR(VLOOKUP(AY153,'Начисление очков NEW'!$V$4:$W$69,2,FALSE),0)</f>
        <v>0</v>
      </c>
      <c r="BA153" s="57"/>
      <c r="BB153" s="58">
        <f>IFERROR(VLOOKUP(BA153,'Начисление очков NEW'!$B$4:$C$69,2,FALSE),0)</f>
        <v>0</v>
      </c>
      <c r="BC153" s="57" t="s">
        <v>119</v>
      </c>
      <c r="BD153" s="58">
        <f>IFERROR(VLOOKUP(BC153,'Начисление очков NEW'!$V$4:$W$69,2,FALSE),0)</f>
        <v>0</v>
      </c>
      <c r="BE153" s="6" t="s">
        <v>119</v>
      </c>
      <c r="BF153" s="59">
        <f>IFERROR(VLOOKUP(BE153,'Начисление очков NEW'!$G$4:$H$69,2,FALSE),0)</f>
        <v>0</v>
      </c>
      <c r="BG153" s="6"/>
      <c r="BH153" s="59">
        <f>IFERROR(VLOOKUP(BG153,'Начисление очков NEW'!$V$4:$W$69,2,FALSE),0)</f>
        <v>0</v>
      </c>
      <c r="BI153" s="57"/>
      <c r="BJ153" s="58">
        <f>IFERROR(VLOOKUP(BI153,'Начисление очков NEW'!$V$4:$W$69,2,FALSE),0)</f>
        <v>0</v>
      </c>
      <c r="BK153" s="45">
        <v>144</v>
      </c>
      <c r="BL153" s="45">
        <v>2</v>
      </c>
      <c r="BM153" s="45">
        <v>3</v>
      </c>
      <c r="BN153" s="45">
        <v>0</v>
      </c>
      <c r="BO153" s="1">
        <v>4</v>
      </c>
      <c r="BP153" s="1">
        <v>0</v>
      </c>
      <c r="BQ153" s="96">
        <v>1</v>
      </c>
      <c r="BR153" s="97">
        <v>4</v>
      </c>
      <c r="BS153" s="1">
        <v>4</v>
      </c>
      <c r="BT153" s="50"/>
      <c r="BU153" s="50">
        <f>VLOOKUP(BT153,'Начисление очков NEW'!$V$4:$W$68,2,FALSE)</f>
        <v>0</v>
      </c>
    </row>
    <row r="154" spans="2:73" ht="15" customHeight="1" x14ac:dyDescent="0.3">
      <c r="B154" s="89" t="s">
        <v>220</v>
      </c>
      <c r="C154" s="90">
        <f>C153+1</f>
        <v>146</v>
      </c>
      <c r="D154" s="83">
        <f>IF(BK154=0," ",IF(BK154-C154=0," ",BK154-C154))</f>
        <v>-1</v>
      </c>
      <c r="E154" s="103">
        <v>3</v>
      </c>
      <c r="F154" s="107">
        <f>E154-BM154</f>
        <v>0</v>
      </c>
      <c r="G154" s="91">
        <f>N154+P154+R154+T154+V154+X154+Z154+AB154+AD154+AF154+AH154+AJ154+AL154+AN154+AP154+AR154+AT154+AV154+AX154+AZ154+BB154+BD154+BF154+BH154+BJ154</f>
        <v>4</v>
      </c>
      <c r="H154" s="84">
        <f>G154-BO154</f>
        <v>0</v>
      </c>
      <c r="I154" s="92">
        <f>ROUNDUP(COUNTIF(M154:BJ154,"&gt; 0")/2,0)</f>
        <v>1</v>
      </c>
      <c r="J154" s="93">
        <f>IF(G154=0, "", G154/I154)</f>
        <v>4</v>
      </c>
      <c r="K154" s="100">
        <f>SUMPRODUCT(LARGE((N154,P154,R154,T154,V154,X154,Z154,AB154,AD154,AF154,AH154,AJ154,AL154,AN154,AP154,AR154,AT154,AV154,AX154,AZ154,BB154,BD154,BF154,BH154,BJ154),{1,2,3,4,5,6,7,8}))</f>
        <v>4</v>
      </c>
      <c r="L154" s="101">
        <f>K154-BS154</f>
        <v>0</v>
      </c>
      <c r="M154" s="57" t="s">
        <v>119</v>
      </c>
      <c r="N154" s="58">
        <f>IFERROR(VLOOKUP(M154,'Начисление очков NEW'!$V$4:$W$69,2,FALSE),0)</f>
        <v>0</v>
      </c>
      <c r="O154" s="48" t="s">
        <v>119</v>
      </c>
      <c r="P154" s="48">
        <f>IFERROR(VLOOKUP(O154,'Начисление очков NEW'!$G$4:$H$69,2,FALSE),0)</f>
        <v>0</v>
      </c>
      <c r="Q154" s="57">
        <v>20</v>
      </c>
      <c r="R154" s="58">
        <f>IFERROR(VLOOKUP(Q154,'Начисление очков NEW'!$AF$4:$AG$69,2,FALSE),0)</f>
        <v>4</v>
      </c>
      <c r="S154" s="6" t="s">
        <v>119</v>
      </c>
      <c r="T154" s="59">
        <f>IFERROR(VLOOKUP(S154,'Начисление очков NEW'!$L$4:$M$69,2,FALSE),0)</f>
        <v>0</v>
      </c>
      <c r="U154" s="57" t="s">
        <v>119</v>
      </c>
      <c r="V154" s="58">
        <f>IFERROR(VLOOKUP(U154,'Начисление очков NEW'!$AF$4:$AG$69,2,FALSE),0)</f>
        <v>0</v>
      </c>
      <c r="W154" s="6" t="s">
        <v>119</v>
      </c>
      <c r="X154" s="59">
        <f>IFERROR(VLOOKUP(W154,'Начисление очков NEW'!$B$4:$C$69,2,FALSE),0)</f>
        <v>0</v>
      </c>
      <c r="Y154" s="6" t="s">
        <v>119</v>
      </c>
      <c r="Z154" s="59">
        <f>IFERROR(VLOOKUP(Y154,'Начисление очков NEW'!$V$4:$W$69,2,FALSE),0)</f>
        <v>0</v>
      </c>
      <c r="AA154" s="57" t="s">
        <v>119</v>
      </c>
      <c r="AB154" s="58">
        <f>IFERROR(VLOOKUP(AA154,'Начисление очков NEW'!$G$4:$H$69,2,FALSE),0)</f>
        <v>0</v>
      </c>
      <c r="AC154" s="6" t="s">
        <v>119</v>
      </c>
      <c r="AD154" s="59">
        <f>IFERROR(VLOOKUP(AC154,'Начисление очков NEW'!$V$4:$W$69,2,FALSE),0)</f>
        <v>0</v>
      </c>
      <c r="AE154" s="57" t="s">
        <v>119</v>
      </c>
      <c r="AF154" s="58">
        <f>IFERROR(VLOOKUP(AE154,'Начисление очков NEW'!$B$4:$C$69,2,FALSE),0)</f>
        <v>0</v>
      </c>
      <c r="AG154" s="57" t="s">
        <v>119</v>
      </c>
      <c r="AH154" s="58">
        <f>IFERROR(VLOOKUP(AG154,'Начисление очков NEW'!$V$4:$W$69,2,FALSE),0)</f>
        <v>0</v>
      </c>
      <c r="AI154" s="57" t="s">
        <v>119</v>
      </c>
      <c r="AJ154" s="58">
        <f>IFERROR(VLOOKUP(AI154,'Начисление очков NEW'!$AF$4:$AG$69,2,FALSE),0)</f>
        <v>0</v>
      </c>
      <c r="AK154" s="6" t="s">
        <v>119</v>
      </c>
      <c r="AL154" s="59">
        <f>IFERROR(VLOOKUP(AK154,'Начисление очков NEW'!$V$4:$W$69,2,FALSE),0)</f>
        <v>0</v>
      </c>
      <c r="AM154" s="57" t="s">
        <v>119</v>
      </c>
      <c r="AN154" s="58">
        <f>IFERROR(VLOOKUP(AM154,'Начисление очков NEW'!$B$4:$C$69,2,FALSE),0)</f>
        <v>0</v>
      </c>
      <c r="AO154" s="6" t="s">
        <v>119</v>
      </c>
      <c r="AP154" s="59">
        <f>IFERROR(VLOOKUP(AO154,'Начисление очков NEW'!$V$4:$W$69,2,FALSE),0)</f>
        <v>0</v>
      </c>
      <c r="AQ154" s="57" t="s">
        <v>119</v>
      </c>
      <c r="AR154" s="58">
        <f>IFERROR(VLOOKUP(AQ154,'Начисление очков NEW'!$G$4:$H$69,2,FALSE),0)</f>
        <v>0</v>
      </c>
      <c r="AS154" s="57" t="s">
        <v>119</v>
      </c>
      <c r="AT154" s="58">
        <f>IFERROR(VLOOKUP(AS154,'Начисление очков NEW'!$AF$4:$AG$69,2,FALSE),0)</f>
        <v>0</v>
      </c>
      <c r="AU154" s="6" t="s">
        <v>119</v>
      </c>
      <c r="AV154" s="59">
        <f>IFERROR(VLOOKUP(AU154,'Начисление очков NEW'!$G$4:$H$69,2,FALSE),0)</f>
        <v>0</v>
      </c>
      <c r="AW154" s="6" t="s">
        <v>119</v>
      </c>
      <c r="AX154" s="59">
        <f>IFERROR(VLOOKUP(AW154,'Начисление очков NEW'!$AF$4:$AG$69,2,FALSE),0)</f>
        <v>0</v>
      </c>
      <c r="AY154" s="57"/>
      <c r="AZ154" s="58">
        <f>IFERROR(VLOOKUP(AY154,'Начисление очков NEW'!$V$4:$W$69,2,FALSE),0)</f>
        <v>0</v>
      </c>
      <c r="BA154" s="57"/>
      <c r="BB154" s="58">
        <f>IFERROR(VLOOKUP(BA154,'Начисление очков NEW'!$B$4:$C$69,2,FALSE),0)</f>
        <v>0</v>
      </c>
      <c r="BC154" s="57" t="s">
        <v>119</v>
      </c>
      <c r="BD154" s="58">
        <f>IFERROR(VLOOKUP(BC154,'Начисление очков NEW'!$V$4:$W$69,2,FALSE),0)</f>
        <v>0</v>
      </c>
      <c r="BE154" s="6" t="s">
        <v>119</v>
      </c>
      <c r="BF154" s="59">
        <f>IFERROR(VLOOKUP(BE154,'Начисление очков NEW'!$G$4:$H$69,2,FALSE),0)</f>
        <v>0</v>
      </c>
      <c r="BG154" s="6"/>
      <c r="BH154" s="59">
        <f>IFERROR(VLOOKUP(BG154,'Начисление очков NEW'!$V$4:$W$69,2,FALSE),0)</f>
        <v>0</v>
      </c>
      <c r="BI154" s="57"/>
      <c r="BJ154" s="58">
        <f>IFERROR(VLOOKUP(BI154,'Начисление очков NEW'!$V$4:$W$69,2,FALSE),0)</f>
        <v>0</v>
      </c>
      <c r="BK154" s="45">
        <v>145</v>
      </c>
      <c r="BL154" s="45">
        <v>2</v>
      </c>
      <c r="BM154" s="45">
        <v>3</v>
      </c>
      <c r="BN154" s="45">
        <v>0</v>
      </c>
      <c r="BO154" s="1">
        <v>4</v>
      </c>
      <c r="BP154" s="1">
        <v>0</v>
      </c>
      <c r="BQ154" s="96">
        <v>1</v>
      </c>
      <c r="BR154" s="97">
        <v>4</v>
      </c>
      <c r="BS154" s="1">
        <v>4</v>
      </c>
      <c r="BT154" s="50"/>
      <c r="BU154" s="50">
        <f>VLOOKUP(BT154,'Начисление очков NEW'!$V$4:$W$68,2,FALSE)</f>
        <v>0</v>
      </c>
    </row>
    <row r="155" spans="2:73" ht="15" customHeight="1" x14ac:dyDescent="0.3">
      <c r="B155" s="89" t="s">
        <v>242</v>
      </c>
      <c r="C155" s="90">
        <f>C154+1</f>
        <v>147</v>
      </c>
      <c r="D155" s="83" t="str">
        <f>IF(BK155=0," ",IF(BK155-C155=0," ",BK155-C155))</f>
        <v xml:space="preserve"> </v>
      </c>
      <c r="E155" s="103">
        <v>3</v>
      </c>
      <c r="F155" s="107">
        <f>E155-BM155</f>
        <v>0</v>
      </c>
      <c r="G155" s="91">
        <f>N155+P155+R155+T155+V155+X155+Z155+AB155+AD155+AF155+AH155+AJ155+AL155+AN155+AP155+AR155+AT155+AV155+AX155+AZ155+BB155+BD155+BF155+BH155+BJ155</f>
        <v>3</v>
      </c>
      <c r="H155" s="84">
        <f>G155-BO155</f>
        <v>3</v>
      </c>
      <c r="I155" s="92">
        <f>ROUNDUP(COUNTIF(M155:BJ155,"&gt; 0")/2,0)</f>
        <v>1</v>
      </c>
      <c r="J155" s="93">
        <f>IF(G155=0, "", G155/I155)</f>
        <v>3</v>
      </c>
      <c r="K155" s="100">
        <f>SUMPRODUCT(LARGE((N155,P155,R155,T155,V155,X155,Z155,AB155,AD155,AF155,AH155,AJ155,AL155,AN155,AP155,AR155,AT155,AV155,AX155,AZ155,BB155,BD155,BF155,BH155,BJ155),{1,2,3,4,5,6,7,8}))</f>
        <v>3</v>
      </c>
      <c r="L155" s="101">
        <f>K155-BS155</f>
        <v>3</v>
      </c>
      <c r="M155" s="57">
        <v>32</v>
      </c>
      <c r="N155" s="58">
        <f>IFERROR(VLOOKUP(M155,'Начисление очков NEW'!$V$4:$W$69,2,FALSE),0)</f>
        <v>3</v>
      </c>
      <c r="O155" s="48" t="s">
        <v>119</v>
      </c>
      <c r="P155" s="48">
        <f>IFERROR(VLOOKUP(O155,'Начисление очков NEW'!$G$4:$H$69,2,FALSE),0)</f>
        <v>0</v>
      </c>
      <c r="Q155" s="57" t="s">
        <v>119</v>
      </c>
      <c r="R155" s="58">
        <f>IFERROR(VLOOKUP(Q155,'Начисление очков NEW'!$AF$4:$AG$69,2,FALSE),0)</f>
        <v>0</v>
      </c>
      <c r="S155" s="6" t="s">
        <v>119</v>
      </c>
      <c r="T155" s="59">
        <f>IFERROR(VLOOKUP(S155,'Начисление очков NEW'!$L$4:$M$69,2,FALSE),0)</f>
        <v>0</v>
      </c>
      <c r="U155" s="57" t="s">
        <v>119</v>
      </c>
      <c r="V155" s="58">
        <f>IFERROR(VLOOKUP(U155,'Начисление очков NEW'!$AF$4:$AG$69,2,FALSE),0)</f>
        <v>0</v>
      </c>
      <c r="W155" s="6" t="s">
        <v>119</v>
      </c>
      <c r="X155" s="59">
        <f>IFERROR(VLOOKUP(W155,'Начисление очков NEW'!$B$4:$C$69,2,FALSE),0)</f>
        <v>0</v>
      </c>
      <c r="Y155" s="6" t="s">
        <v>119</v>
      </c>
      <c r="Z155" s="59">
        <f>IFERROR(VLOOKUP(Y155,'Начисление очков NEW'!$V$4:$W$69,2,FALSE),0)</f>
        <v>0</v>
      </c>
      <c r="AA155" s="57" t="s">
        <v>119</v>
      </c>
      <c r="AB155" s="58">
        <f>IFERROR(VLOOKUP(AA155,'Начисление очков NEW'!$G$4:$H$69,2,FALSE),0)</f>
        <v>0</v>
      </c>
      <c r="AC155" s="6" t="s">
        <v>119</v>
      </c>
      <c r="AD155" s="59">
        <f>IFERROR(VLOOKUP(AC155,'Начисление очков NEW'!$V$4:$W$69,2,FALSE),0)</f>
        <v>0</v>
      </c>
      <c r="AE155" s="57" t="s">
        <v>119</v>
      </c>
      <c r="AF155" s="58">
        <f>IFERROR(VLOOKUP(AE155,'Начисление очков NEW'!$B$4:$C$69,2,FALSE),0)</f>
        <v>0</v>
      </c>
      <c r="AG155" s="57" t="s">
        <v>119</v>
      </c>
      <c r="AH155" s="58">
        <f>IFERROR(VLOOKUP(AG155,'Начисление очков NEW'!$V$4:$W$69,2,FALSE),0)</f>
        <v>0</v>
      </c>
      <c r="AI155" s="57" t="s">
        <v>119</v>
      </c>
      <c r="AJ155" s="58">
        <f>IFERROR(VLOOKUP(AI155,'Начисление очков NEW'!$AF$4:$AG$69,2,FALSE),0)</f>
        <v>0</v>
      </c>
      <c r="AK155" s="6" t="s">
        <v>119</v>
      </c>
      <c r="AL155" s="59">
        <f>IFERROR(VLOOKUP(AK155,'Начисление очков NEW'!$V$4:$W$69,2,FALSE),0)</f>
        <v>0</v>
      </c>
      <c r="AM155" s="57" t="s">
        <v>119</v>
      </c>
      <c r="AN155" s="58">
        <f>IFERROR(VLOOKUP(AM155,'Начисление очков NEW'!$B$4:$C$69,2,FALSE),0)</f>
        <v>0</v>
      </c>
      <c r="AO155" s="6" t="s">
        <v>119</v>
      </c>
      <c r="AP155" s="59">
        <f>IFERROR(VLOOKUP(AO155,'Начисление очков NEW'!$V$4:$W$69,2,FALSE),0)</f>
        <v>0</v>
      </c>
      <c r="AQ155" s="57" t="s">
        <v>119</v>
      </c>
      <c r="AR155" s="58">
        <f>IFERROR(VLOOKUP(AQ155,'Начисление очков NEW'!$G$4:$H$69,2,FALSE),0)</f>
        <v>0</v>
      </c>
      <c r="AS155" s="57" t="s">
        <v>119</v>
      </c>
      <c r="AT155" s="58">
        <f>IFERROR(VLOOKUP(AS155,'Начисление очков NEW'!$AF$4:$AG$69,2,FALSE),0)</f>
        <v>0</v>
      </c>
      <c r="AU155" s="6" t="s">
        <v>119</v>
      </c>
      <c r="AV155" s="59">
        <f>IFERROR(VLOOKUP(AU155,'Начисление очков NEW'!$G$4:$H$69,2,FALSE),0)</f>
        <v>0</v>
      </c>
      <c r="AW155" s="6" t="s">
        <v>119</v>
      </c>
      <c r="AX155" s="59">
        <f>IFERROR(VLOOKUP(AW155,'Начисление очков NEW'!$AF$4:$AG$69,2,FALSE),0)</f>
        <v>0</v>
      </c>
      <c r="AY155" s="57"/>
      <c r="AZ155" s="58">
        <f>IFERROR(VLOOKUP(AY155,'Начисление очков NEW'!$V$4:$W$69,2,FALSE),0)</f>
        <v>0</v>
      </c>
      <c r="BA155" s="57"/>
      <c r="BB155" s="58">
        <f>IFERROR(VLOOKUP(BA155,'Начисление очков NEW'!$B$4:$C$69,2,FALSE),0)</f>
        <v>0</v>
      </c>
      <c r="BC155" s="57" t="s">
        <v>119</v>
      </c>
      <c r="BD155" s="58">
        <f>IFERROR(VLOOKUP(BC155,'Начисление очков NEW'!$V$4:$W$69,2,FALSE),0)</f>
        <v>0</v>
      </c>
      <c r="BE155" s="6" t="s">
        <v>119</v>
      </c>
      <c r="BF155" s="59">
        <f>IFERROR(VLOOKUP(BE155,'Начисление очков NEW'!$G$4:$H$69,2,FALSE),0)</f>
        <v>0</v>
      </c>
      <c r="BG155" s="6"/>
      <c r="BH155" s="59">
        <f>IFERROR(VLOOKUP(BG155,'Начисление очков NEW'!$V$4:$W$69,2,FALSE),0)</f>
        <v>0</v>
      </c>
      <c r="BI155" s="57"/>
      <c r="BJ155" s="58">
        <f>IFERROR(VLOOKUP(BI155,'Начисление очков NEW'!$V$4:$W$69,2,FALSE),0)</f>
        <v>0</v>
      </c>
      <c r="BK155" s="45"/>
      <c r="BL155" s="45" t="s">
        <v>221</v>
      </c>
      <c r="BM155" s="45">
        <v>3</v>
      </c>
      <c r="BN155" s="45">
        <v>0</v>
      </c>
      <c r="BO155" s="1">
        <v>0</v>
      </c>
      <c r="BP155" s="1">
        <v>0</v>
      </c>
      <c r="BQ155" s="96">
        <v>0</v>
      </c>
      <c r="BR155" s="97" t="s">
        <v>119</v>
      </c>
      <c r="BS155" s="1">
        <v>0</v>
      </c>
      <c r="BT155" s="50"/>
      <c r="BU155" s="50">
        <f>VLOOKUP(BT155,'Начисление очков NEW'!$V$4:$W$68,2,FALSE)</f>
        <v>0</v>
      </c>
    </row>
    <row r="156" spans="2:73" ht="15" customHeight="1" x14ac:dyDescent="0.3">
      <c r="B156" s="89" t="s">
        <v>35</v>
      </c>
      <c r="C156" s="90">
        <f>C155+1</f>
        <v>148</v>
      </c>
      <c r="D156" s="83">
        <f>IF(BK156=0," ",IF(BK156-C156=0," ",BK156-C156))</f>
        <v>-63</v>
      </c>
      <c r="E156" s="103">
        <v>3.5</v>
      </c>
      <c r="F156" s="107">
        <f>E156-BM156</f>
        <v>0</v>
      </c>
      <c r="G156" s="91">
        <f>N156+P156+R156+T156+V156+X156+Z156+AB156+AD156+AF156+AH156+AJ156+AL156+AN156+AP156+AR156+AT156+AV156+AX156+AZ156+BB156+BD156+BF156+BH156+BJ156</f>
        <v>3</v>
      </c>
      <c r="H156" s="84">
        <f>G156-BO156</f>
        <v>-55</v>
      </c>
      <c r="I156" s="92">
        <f>ROUNDUP(COUNTIF(M156:BJ156,"&gt; 0")/2,0)</f>
        <v>1</v>
      </c>
      <c r="J156" s="93">
        <f>IF(G156=0, "", G156/I156)</f>
        <v>3</v>
      </c>
      <c r="K156" s="100">
        <f>SUMPRODUCT(LARGE((N156,P156,R156,T156,V156,X156,Z156,AB156,AD156,AF156,AH156,AJ156,AL156,AN156,AP156,AR156,AT156,AV156,AX156,AZ156,BB156,BD156,BF156,BH156,BJ156),{1,2,3,4,5,6,7,8}))</f>
        <v>3</v>
      </c>
      <c r="L156" s="101">
        <f>K156-BS156</f>
        <v>-55</v>
      </c>
      <c r="M156" s="57" t="s">
        <v>119</v>
      </c>
      <c r="N156" s="58">
        <f>IFERROR(VLOOKUP(M156,'Начисление очков NEW'!$V$4:$W$69,2,FALSE),0)</f>
        <v>0</v>
      </c>
      <c r="O156" s="48" t="s">
        <v>119</v>
      </c>
      <c r="P156" s="48">
        <f>IFERROR(VLOOKUP(O156,'Начисление очков NEW'!$G$4:$H$69,2,FALSE),0)</f>
        <v>0</v>
      </c>
      <c r="Q156" s="57" t="s">
        <v>119</v>
      </c>
      <c r="R156" s="58">
        <f>IFERROR(VLOOKUP(Q156,'Начисление очков NEW'!$AF$4:$AG$69,2,FALSE),0)</f>
        <v>0</v>
      </c>
      <c r="S156" s="6" t="s">
        <v>119</v>
      </c>
      <c r="T156" s="59">
        <f>IFERROR(VLOOKUP(S156,'Начисление очков NEW'!$L$4:$M$69,2,FALSE),0)</f>
        <v>0</v>
      </c>
      <c r="U156" s="57" t="s">
        <v>119</v>
      </c>
      <c r="V156" s="58">
        <f>IFERROR(VLOOKUP(U156,'Начисление очков NEW'!$AF$4:$AG$69,2,FALSE),0)</f>
        <v>0</v>
      </c>
      <c r="W156" s="6" t="s">
        <v>119</v>
      </c>
      <c r="X156" s="59">
        <f>IFERROR(VLOOKUP(W156,'Начисление очков NEW'!$B$4:$C$69,2,FALSE),0)</f>
        <v>0</v>
      </c>
      <c r="Y156" s="6" t="s">
        <v>119</v>
      </c>
      <c r="Z156" s="59">
        <f>IFERROR(VLOOKUP(Y156,'Начисление очков NEW'!$V$4:$W$69,2,FALSE),0)</f>
        <v>0</v>
      </c>
      <c r="AA156" s="57" t="s">
        <v>119</v>
      </c>
      <c r="AB156" s="58">
        <f>IFERROR(VLOOKUP(AA156,'Начисление очков NEW'!$G$4:$H$69,2,FALSE),0)</f>
        <v>0</v>
      </c>
      <c r="AC156" s="6" t="s">
        <v>119</v>
      </c>
      <c r="AD156" s="59">
        <f>IFERROR(VLOOKUP(AC156,'Начисление очков NEW'!$V$4:$W$69,2,FALSE),0)</f>
        <v>0</v>
      </c>
      <c r="AE156" s="57" t="s">
        <v>119</v>
      </c>
      <c r="AF156" s="58">
        <f>IFERROR(VLOOKUP(AE156,'Начисление очков NEW'!$B$4:$C$69,2,FALSE),0)</f>
        <v>0</v>
      </c>
      <c r="AG156" s="57" t="s">
        <v>119</v>
      </c>
      <c r="AH156" s="58">
        <f>IFERROR(VLOOKUP(AG156,'Начисление очков NEW'!$V$4:$W$69,2,FALSE),0)</f>
        <v>0</v>
      </c>
      <c r="AI156" s="57" t="s">
        <v>119</v>
      </c>
      <c r="AJ156" s="58">
        <f>IFERROR(VLOOKUP(AI156,'Начисление очков NEW'!$AF$4:$AG$69,2,FALSE),0)</f>
        <v>0</v>
      </c>
      <c r="AK156" s="6" t="s">
        <v>119</v>
      </c>
      <c r="AL156" s="59">
        <f>IFERROR(VLOOKUP(AK156,'Начисление очков NEW'!$V$4:$W$69,2,FALSE),0)</f>
        <v>0</v>
      </c>
      <c r="AM156" s="57" t="s">
        <v>119</v>
      </c>
      <c r="AN156" s="58">
        <f>IFERROR(VLOOKUP(AM156,'Начисление очков NEW'!$B$4:$C$69,2,FALSE),0)</f>
        <v>0</v>
      </c>
      <c r="AO156" s="6" t="s">
        <v>119</v>
      </c>
      <c r="AP156" s="59">
        <f>IFERROR(VLOOKUP(AO156,'Начисление очков NEW'!$V$4:$W$69,2,FALSE),0)</f>
        <v>0</v>
      </c>
      <c r="AQ156" s="57" t="s">
        <v>119</v>
      </c>
      <c r="AR156" s="58">
        <f>IFERROR(VLOOKUP(AQ156,'Начисление очков NEW'!$G$4:$H$69,2,FALSE),0)</f>
        <v>0</v>
      </c>
      <c r="AS156" s="57" t="s">
        <v>119</v>
      </c>
      <c r="AT156" s="58">
        <f>IFERROR(VLOOKUP(AS156,'Начисление очков NEW'!$AF$4:$AG$69,2,FALSE),0)</f>
        <v>0</v>
      </c>
      <c r="AU156" s="6" t="s">
        <v>119</v>
      </c>
      <c r="AV156" s="59">
        <f>IFERROR(VLOOKUP(AU156,'Начисление очков NEW'!$G$4:$H$69,2,FALSE),0)</f>
        <v>0</v>
      </c>
      <c r="AW156" s="6" t="s">
        <v>119</v>
      </c>
      <c r="AX156" s="59">
        <f>IFERROR(VLOOKUP(AW156,'Начисление очков NEW'!$AF$4:$AG$69,2,FALSE),0)</f>
        <v>0</v>
      </c>
      <c r="AY156" s="57" t="s">
        <v>119</v>
      </c>
      <c r="AZ156" s="58">
        <f>IFERROR(VLOOKUP(AY156,'Начисление очков NEW'!$V$4:$W$69,2,FALSE),0)</f>
        <v>0</v>
      </c>
      <c r="BA156" s="57" t="s">
        <v>119</v>
      </c>
      <c r="BB156" s="58">
        <f>IFERROR(VLOOKUP(BA156,'Начисление очков NEW'!$B$4:$C$69,2,FALSE),0)</f>
        <v>0</v>
      </c>
      <c r="BC156" s="57" t="s">
        <v>119</v>
      </c>
      <c r="BD156" s="58">
        <f>IFERROR(VLOOKUP(BC156,'Начисление очков NEW'!$V$4:$W$69,2,FALSE),0)</f>
        <v>0</v>
      </c>
      <c r="BE156" s="6" t="s">
        <v>119</v>
      </c>
      <c r="BF156" s="59">
        <f>IFERROR(VLOOKUP(BE156,'Начисление очков NEW'!$G$4:$H$69,2,FALSE),0)</f>
        <v>0</v>
      </c>
      <c r="BG156" s="6" t="s">
        <v>119</v>
      </c>
      <c r="BH156" s="59">
        <f>IFERROR(VLOOKUP(BG156,'Начисление очков NEW'!$V$4:$W$69,2,FALSE),0)</f>
        <v>0</v>
      </c>
      <c r="BI156" s="57">
        <v>32</v>
      </c>
      <c r="BJ156" s="58">
        <f>IFERROR(VLOOKUP(BI156,'Начисление очков NEW'!$V$4:$W$69,2,FALSE),0)</f>
        <v>3</v>
      </c>
      <c r="BK156" s="45">
        <v>85</v>
      </c>
      <c r="BL156" s="45">
        <v>1</v>
      </c>
      <c r="BM156" s="45">
        <v>3.5</v>
      </c>
      <c r="BN156" s="74">
        <v>0</v>
      </c>
      <c r="BO156" s="108">
        <v>58</v>
      </c>
      <c r="BP156" s="108">
        <v>0</v>
      </c>
      <c r="BQ156" s="96">
        <v>2</v>
      </c>
      <c r="BR156" s="97">
        <v>29</v>
      </c>
      <c r="BS156" s="108">
        <v>58</v>
      </c>
      <c r="BT156" s="50">
        <v>3</v>
      </c>
      <c r="BU156" s="50">
        <f>VLOOKUP(BT156,'Начисление очков NEW'!$V$4:$W$68,2,FALSE)</f>
        <v>55</v>
      </c>
    </row>
    <row r="157" spans="2:73" ht="15" customHeight="1" x14ac:dyDescent="0.3">
      <c r="B157" s="89" t="s">
        <v>105</v>
      </c>
      <c r="C157" s="90">
        <f>C156+1</f>
        <v>149</v>
      </c>
      <c r="D157" s="83">
        <f>IF(BK157=0," ",IF(BK157-C157=0," ",BK157-C157))</f>
        <v>-9</v>
      </c>
      <c r="E157" s="103">
        <v>3</v>
      </c>
      <c r="F157" s="107">
        <f>E157-BM157</f>
        <v>0</v>
      </c>
      <c r="G157" s="91">
        <f>N157+P157+R157+T157+V157+X157+Z157+AB157+AD157+AF157+AH157+AJ157+AL157+AN157+AP157+AR157+AT157+AV157+AX157+AZ157+BB157+BD157+BF157+BH157+BJ157</f>
        <v>3</v>
      </c>
      <c r="H157" s="84">
        <f>G157-BO157</f>
        <v>-3</v>
      </c>
      <c r="I157" s="92">
        <f>ROUNDUP(COUNTIF(M157:BJ157,"&gt; 0")/2,0)</f>
        <v>1</v>
      </c>
      <c r="J157" s="93">
        <f>IF(G157=0, "", G157/I157)</f>
        <v>3</v>
      </c>
      <c r="K157" s="100">
        <f>SUMPRODUCT(LARGE((N157,P157,R157,T157,V157,X157,Z157,AB157,AD157,AF157,AH157,AJ157,AL157,AN157,AP157,AR157,AT157,AV157,AX157,AZ157,BB157,BD157,BF157,BH157,BJ157),{1,2,3,4,5,6,7,8}))</f>
        <v>3</v>
      </c>
      <c r="L157" s="101">
        <f>K157-BS157</f>
        <v>-3</v>
      </c>
      <c r="M157" s="57" t="s">
        <v>119</v>
      </c>
      <c r="N157" s="58">
        <f>IFERROR(VLOOKUP(M157,'Начисление очков NEW'!$V$4:$W$69,2,FALSE),0)</f>
        <v>0</v>
      </c>
      <c r="O157" s="48" t="s">
        <v>119</v>
      </c>
      <c r="P157" s="48">
        <f>IFERROR(VLOOKUP(O157,'Начисление очков NEW'!$G$4:$H$69,2,FALSE),0)</f>
        <v>0</v>
      </c>
      <c r="Q157" s="57" t="s">
        <v>119</v>
      </c>
      <c r="R157" s="58">
        <f>IFERROR(VLOOKUP(Q157,'Начисление очков NEW'!$AF$4:$AG$69,2,FALSE),0)</f>
        <v>0</v>
      </c>
      <c r="S157" s="6" t="s">
        <v>119</v>
      </c>
      <c r="T157" s="59">
        <f>IFERROR(VLOOKUP(S157,'Начисление очков NEW'!$L$4:$M$69,2,FALSE),0)</f>
        <v>0</v>
      </c>
      <c r="U157" s="57" t="s">
        <v>119</v>
      </c>
      <c r="V157" s="58">
        <f>IFERROR(VLOOKUP(U157,'Начисление очков NEW'!$AF$4:$AG$69,2,FALSE),0)</f>
        <v>0</v>
      </c>
      <c r="W157" s="6" t="s">
        <v>119</v>
      </c>
      <c r="X157" s="59">
        <f>IFERROR(VLOOKUP(W157,'Начисление очков NEW'!$B$4:$C$69,2,FALSE),0)</f>
        <v>0</v>
      </c>
      <c r="Y157" s="6" t="s">
        <v>119</v>
      </c>
      <c r="Z157" s="59">
        <f>IFERROR(VLOOKUP(Y157,'Начисление очков NEW'!$V$4:$W$69,2,FALSE),0)</f>
        <v>0</v>
      </c>
      <c r="AA157" s="57" t="s">
        <v>119</v>
      </c>
      <c r="AB157" s="58">
        <f>IFERROR(VLOOKUP(AA157,'Начисление очков NEW'!$G$4:$H$69,2,FALSE),0)</f>
        <v>0</v>
      </c>
      <c r="AC157" s="6" t="s">
        <v>119</v>
      </c>
      <c r="AD157" s="59">
        <f>IFERROR(VLOOKUP(AC157,'Начисление очков NEW'!$V$4:$W$69,2,FALSE),0)</f>
        <v>0</v>
      </c>
      <c r="AE157" s="57" t="s">
        <v>119</v>
      </c>
      <c r="AF157" s="58">
        <f>IFERROR(VLOOKUP(AE157,'Начисление очков NEW'!$B$4:$C$69,2,FALSE),0)</f>
        <v>0</v>
      </c>
      <c r="AG157" s="57" t="s">
        <v>119</v>
      </c>
      <c r="AH157" s="58">
        <f>IFERROR(VLOOKUP(AG157,'Начисление очков NEW'!$V$4:$W$69,2,FALSE),0)</f>
        <v>0</v>
      </c>
      <c r="AI157" s="57" t="s">
        <v>119</v>
      </c>
      <c r="AJ157" s="58">
        <f>IFERROR(VLOOKUP(AI157,'Начисление очков NEW'!$AF$4:$AG$69,2,FALSE),0)</f>
        <v>0</v>
      </c>
      <c r="AK157" s="6" t="s">
        <v>119</v>
      </c>
      <c r="AL157" s="59">
        <f>IFERROR(VLOOKUP(AK157,'Начисление очков NEW'!$V$4:$W$69,2,FALSE),0)</f>
        <v>0</v>
      </c>
      <c r="AM157" s="57" t="s">
        <v>119</v>
      </c>
      <c r="AN157" s="58">
        <f>IFERROR(VLOOKUP(AM157,'Начисление очков NEW'!$B$4:$C$69,2,FALSE),0)</f>
        <v>0</v>
      </c>
      <c r="AO157" s="6" t="s">
        <v>119</v>
      </c>
      <c r="AP157" s="59">
        <f>IFERROR(VLOOKUP(AO157,'Начисление очков NEW'!$V$4:$W$69,2,FALSE),0)</f>
        <v>0</v>
      </c>
      <c r="AQ157" s="57" t="s">
        <v>119</v>
      </c>
      <c r="AR157" s="58">
        <f>IFERROR(VLOOKUP(AQ157,'Начисление очков NEW'!$G$4:$H$69,2,FALSE),0)</f>
        <v>0</v>
      </c>
      <c r="AS157" s="57" t="s">
        <v>119</v>
      </c>
      <c r="AT157" s="58">
        <f>IFERROR(VLOOKUP(AS157,'Начисление очков NEW'!$AF$4:$AG$69,2,FALSE),0)</f>
        <v>0</v>
      </c>
      <c r="AU157" s="6" t="s">
        <v>119</v>
      </c>
      <c r="AV157" s="59">
        <f>IFERROR(VLOOKUP(AU157,'Начисление очков NEW'!$G$4:$H$69,2,FALSE),0)</f>
        <v>0</v>
      </c>
      <c r="AW157" s="6" t="s">
        <v>119</v>
      </c>
      <c r="AX157" s="59">
        <f>IFERROR(VLOOKUP(AW157,'Начисление очков NEW'!$AF$4:$AG$69,2,FALSE),0)</f>
        <v>0</v>
      </c>
      <c r="AY157" s="57" t="s">
        <v>119</v>
      </c>
      <c r="AZ157" s="58">
        <f>IFERROR(VLOOKUP(AY157,'Начисление очков NEW'!$V$4:$W$69,2,FALSE),0)</f>
        <v>0</v>
      </c>
      <c r="BA157" s="57" t="s">
        <v>119</v>
      </c>
      <c r="BB157" s="58">
        <f>IFERROR(VLOOKUP(BA157,'Начисление очков NEW'!$B$4:$C$69,2,FALSE),0)</f>
        <v>0</v>
      </c>
      <c r="BC157" s="57" t="s">
        <v>119</v>
      </c>
      <c r="BD157" s="58">
        <f>IFERROR(VLOOKUP(BC157,'Начисление очков NEW'!$V$4:$W$69,2,FALSE),0)</f>
        <v>0</v>
      </c>
      <c r="BE157" s="6" t="s">
        <v>119</v>
      </c>
      <c r="BF157" s="59">
        <f>IFERROR(VLOOKUP(BE157,'Начисление очков NEW'!$G$4:$H$69,2,FALSE),0)</f>
        <v>0</v>
      </c>
      <c r="BG157" s="6" t="s">
        <v>119</v>
      </c>
      <c r="BH157" s="59">
        <f>IFERROR(VLOOKUP(BG157,'Начисление очков NEW'!$V$4:$W$69,2,FALSE),0)</f>
        <v>0</v>
      </c>
      <c r="BI157" s="57">
        <v>32</v>
      </c>
      <c r="BJ157" s="58">
        <f>IFERROR(VLOOKUP(BI157,'Начисление очков NEW'!$V$4:$W$69,2,FALSE),0)</f>
        <v>3</v>
      </c>
      <c r="BK157" s="45">
        <v>140</v>
      </c>
      <c r="BL157" s="45">
        <v>2</v>
      </c>
      <c r="BM157" s="45">
        <v>3</v>
      </c>
      <c r="BN157" s="74">
        <v>0</v>
      </c>
      <c r="BO157" s="80">
        <v>6</v>
      </c>
      <c r="BP157" s="80">
        <v>0</v>
      </c>
      <c r="BQ157" s="96">
        <v>2</v>
      </c>
      <c r="BR157" s="97">
        <v>3</v>
      </c>
      <c r="BS157" s="80">
        <v>6</v>
      </c>
      <c r="BT157" s="50">
        <v>32</v>
      </c>
      <c r="BU157" s="50">
        <f>VLOOKUP(BT157,'Начисление очков NEW'!$V$4:$W$68,2,FALSE)</f>
        <v>3</v>
      </c>
    </row>
    <row r="158" spans="2:73" ht="15" customHeight="1" x14ac:dyDescent="0.3">
      <c r="B158" s="89" t="s">
        <v>117</v>
      </c>
      <c r="C158" s="90">
        <f>C157+1</f>
        <v>150</v>
      </c>
      <c r="D158" s="83">
        <f>IF(BK158=0," ",IF(BK158-C158=0," ",BK158-C158))</f>
        <v>-4</v>
      </c>
      <c r="E158" s="103">
        <v>3</v>
      </c>
      <c r="F158" s="107">
        <f>E158-BM158</f>
        <v>0</v>
      </c>
      <c r="G158" s="91">
        <f>N158+P158+R158+T158+V158+X158+Z158+AB158+AD158+AF158+AH158+AJ158+AL158+AN158+AP158+AR158+AT158+AV158+AX158+AZ158+BB158+BD158+BF158+BH158+BJ158</f>
        <v>3</v>
      </c>
      <c r="H158" s="84">
        <f>G158-BO158</f>
        <v>0</v>
      </c>
      <c r="I158" s="92">
        <f>ROUNDUP(COUNTIF(M158:BJ158,"&gt; 0")/2,0)</f>
        <v>1</v>
      </c>
      <c r="J158" s="93">
        <f>IF(G158=0, "", G158/I158)</f>
        <v>3</v>
      </c>
      <c r="K158" s="100">
        <f>SUMPRODUCT(LARGE((N158,P158,R158,T158,V158,X158,Z158,AB158,AD158,AF158,AH158,AJ158,AL158,AN158,AP158,AR158,AT158,AV158,AX158,AZ158,BB158,BD158,BF158,BH158,BJ158),{1,2,3,4,5,6,7,8}))</f>
        <v>3</v>
      </c>
      <c r="L158" s="101">
        <f>K158-BS158</f>
        <v>0</v>
      </c>
      <c r="M158" s="57" t="s">
        <v>119</v>
      </c>
      <c r="N158" s="58">
        <f>IFERROR(VLOOKUP(M158,'Начисление очков NEW'!$V$4:$W$69,2,FALSE),0)</f>
        <v>0</v>
      </c>
      <c r="O158" s="48" t="s">
        <v>119</v>
      </c>
      <c r="P158" s="48">
        <f>IFERROR(VLOOKUP(O158,'Начисление очков NEW'!$G$4:$H$69,2,FALSE),0)</f>
        <v>0</v>
      </c>
      <c r="Q158" s="57" t="s">
        <v>119</v>
      </c>
      <c r="R158" s="58">
        <f>IFERROR(VLOOKUP(Q158,'Начисление очков NEW'!$AF$4:$AG$69,2,FALSE),0)</f>
        <v>0</v>
      </c>
      <c r="S158" s="6" t="s">
        <v>119</v>
      </c>
      <c r="T158" s="59">
        <f>IFERROR(VLOOKUP(S158,'Начисление очков NEW'!$L$4:$M$69,2,FALSE),0)</f>
        <v>0</v>
      </c>
      <c r="U158" s="57" t="s">
        <v>119</v>
      </c>
      <c r="V158" s="58">
        <f>IFERROR(VLOOKUP(U158,'Начисление очков NEW'!$AF$4:$AG$69,2,FALSE),0)</f>
        <v>0</v>
      </c>
      <c r="W158" s="6" t="s">
        <v>119</v>
      </c>
      <c r="X158" s="59">
        <f>IFERROR(VLOOKUP(W158,'Начисление очков NEW'!$B$4:$C$69,2,FALSE),0)</f>
        <v>0</v>
      </c>
      <c r="Y158" s="6" t="s">
        <v>119</v>
      </c>
      <c r="Z158" s="59">
        <f>IFERROR(VLOOKUP(Y158,'Начисление очков NEW'!$V$4:$W$69,2,FALSE),0)</f>
        <v>0</v>
      </c>
      <c r="AA158" s="57" t="s">
        <v>119</v>
      </c>
      <c r="AB158" s="58">
        <f>IFERROR(VLOOKUP(AA158,'Начисление очков NEW'!$G$4:$H$69,2,FALSE),0)</f>
        <v>0</v>
      </c>
      <c r="AC158" s="6" t="s">
        <v>119</v>
      </c>
      <c r="AD158" s="59">
        <f>IFERROR(VLOOKUP(AC158,'Начисление очков NEW'!$V$4:$W$69,2,FALSE),0)</f>
        <v>0</v>
      </c>
      <c r="AE158" s="57" t="s">
        <v>119</v>
      </c>
      <c r="AF158" s="58">
        <f>IFERROR(VLOOKUP(AE158,'Начисление очков NEW'!$B$4:$C$69,2,FALSE),0)</f>
        <v>0</v>
      </c>
      <c r="AG158" s="57" t="s">
        <v>119</v>
      </c>
      <c r="AH158" s="58">
        <f>IFERROR(VLOOKUP(AG158,'Начисление очков NEW'!$V$4:$W$69,2,FALSE),0)</f>
        <v>0</v>
      </c>
      <c r="AI158" s="57" t="s">
        <v>119</v>
      </c>
      <c r="AJ158" s="58">
        <f>IFERROR(VLOOKUP(AI158,'Начисление очков NEW'!$AF$4:$AG$69,2,FALSE),0)</f>
        <v>0</v>
      </c>
      <c r="AK158" s="6" t="s">
        <v>119</v>
      </c>
      <c r="AL158" s="59">
        <f>IFERROR(VLOOKUP(AK158,'Начисление очков NEW'!$V$4:$W$69,2,FALSE),0)</f>
        <v>0</v>
      </c>
      <c r="AM158" s="57"/>
      <c r="AN158" s="58">
        <f>IFERROR(VLOOKUP(AM158,'Начисление очков NEW'!$B$4:$C$69,2,FALSE),0)</f>
        <v>0</v>
      </c>
      <c r="AO158" s="6" t="s">
        <v>119</v>
      </c>
      <c r="AP158" s="59">
        <f>IFERROR(VLOOKUP(AO158,'Начисление очков NEW'!$V$4:$W$69,2,FALSE),0)</f>
        <v>0</v>
      </c>
      <c r="AQ158" s="57" t="s">
        <v>119</v>
      </c>
      <c r="AR158" s="58">
        <f>IFERROR(VLOOKUP(AQ158,'Начисление очков NEW'!$G$4:$H$69,2,FALSE),0)</f>
        <v>0</v>
      </c>
      <c r="AS158" s="57" t="s">
        <v>119</v>
      </c>
      <c r="AT158" s="58">
        <f>IFERROR(VLOOKUP(AS158,'Начисление очков NEW'!$AF$4:$AG$69,2,FALSE),0)</f>
        <v>0</v>
      </c>
      <c r="AU158" s="6" t="s">
        <v>119</v>
      </c>
      <c r="AV158" s="59">
        <f>IFERROR(VLOOKUP(AU158,'Начисление очков NEW'!$G$4:$H$69,2,FALSE),0)</f>
        <v>0</v>
      </c>
      <c r="AW158" s="6" t="s">
        <v>119</v>
      </c>
      <c r="AX158" s="59">
        <f>IFERROR(VLOOKUP(AW158,'Начисление очков NEW'!$AF$4:$AG$69,2,FALSE),0)</f>
        <v>0</v>
      </c>
      <c r="AY158" s="57" t="s">
        <v>119</v>
      </c>
      <c r="AZ158" s="58">
        <f>IFERROR(VLOOKUP(AY158,'Начисление очков NEW'!$V$4:$W$69,2,FALSE),0)</f>
        <v>0</v>
      </c>
      <c r="BA158" s="57" t="s">
        <v>119</v>
      </c>
      <c r="BB158" s="58">
        <f>IFERROR(VLOOKUP(BA158,'Начисление очков NEW'!$B$4:$C$69,2,FALSE),0)</f>
        <v>0</v>
      </c>
      <c r="BC158" s="57" t="s">
        <v>119</v>
      </c>
      <c r="BD158" s="58">
        <f>IFERROR(VLOOKUP(BC158,'Начисление очков NEW'!$V$4:$W$69,2,FALSE),0)</f>
        <v>0</v>
      </c>
      <c r="BE158" s="6" t="s">
        <v>119</v>
      </c>
      <c r="BF158" s="59">
        <f>IFERROR(VLOOKUP(BE158,'Начисление очков NEW'!$G$4:$H$69,2,FALSE),0)</f>
        <v>0</v>
      </c>
      <c r="BG158" s="6" t="s">
        <v>119</v>
      </c>
      <c r="BH158" s="59">
        <f>IFERROR(VLOOKUP(BG158,'Начисление очков NEW'!$V$4:$W$69,2,FALSE),0)</f>
        <v>0</v>
      </c>
      <c r="BI158" s="57">
        <v>32</v>
      </c>
      <c r="BJ158" s="58">
        <f>IFERROR(VLOOKUP(BI158,'Начисление очков NEW'!$V$4:$W$69,2,FALSE),0)</f>
        <v>3</v>
      </c>
      <c r="BK158" s="45">
        <v>146</v>
      </c>
      <c r="BL158" s="45">
        <v>2</v>
      </c>
      <c r="BM158" s="45">
        <v>3</v>
      </c>
      <c r="BN158" s="74">
        <v>0</v>
      </c>
      <c r="BO158" s="80">
        <v>3</v>
      </c>
      <c r="BP158" s="80">
        <v>0</v>
      </c>
      <c r="BQ158" s="96">
        <v>1</v>
      </c>
      <c r="BR158" s="97">
        <v>3</v>
      </c>
      <c r="BS158" s="80">
        <v>3</v>
      </c>
      <c r="BT158" s="50"/>
      <c r="BU158" s="50">
        <f>VLOOKUP(BT158,'Начисление очков NEW'!$V$4:$W$68,2,FALSE)</f>
        <v>0</v>
      </c>
    </row>
    <row r="159" spans="2:73" ht="15" customHeight="1" x14ac:dyDescent="0.3">
      <c r="B159" s="89" t="s">
        <v>118</v>
      </c>
      <c r="C159" s="90">
        <f>C158+1</f>
        <v>151</v>
      </c>
      <c r="D159" s="83">
        <f>IF(BK159=0," ",IF(BK159-C159=0," ",BK159-C159))</f>
        <v>-4</v>
      </c>
      <c r="E159" s="103">
        <v>3</v>
      </c>
      <c r="F159" s="107">
        <f>E159-BM159</f>
        <v>0</v>
      </c>
      <c r="G159" s="91">
        <f>N159+P159+R159+T159+V159+X159+Z159+AB159+AD159+AF159+AH159+AJ159+AL159+AN159+AP159+AR159+AT159+AV159+AX159+AZ159+BB159+BD159+BF159+BH159+BJ159</f>
        <v>3</v>
      </c>
      <c r="H159" s="84">
        <f>G159-BO159</f>
        <v>0</v>
      </c>
      <c r="I159" s="92">
        <f>ROUNDUP(COUNTIF(M159:BJ159,"&gt; 0")/2,0)</f>
        <v>1</v>
      </c>
      <c r="J159" s="93">
        <f>IF(G159=0, "", G159/I159)</f>
        <v>3</v>
      </c>
      <c r="K159" s="100">
        <f>SUMPRODUCT(LARGE((N159,P159,R159,T159,V159,X159,Z159,AB159,AD159,AF159,AH159,AJ159,AL159,AN159,AP159,AR159,AT159,AV159,AX159,AZ159,BB159,BD159,BF159,BH159,BJ159),{1,2,3,4,5,6,7,8}))</f>
        <v>3</v>
      </c>
      <c r="L159" s="101">
        <f>K159-BS159</f>
        <v>0</v>
      </c>
      <c r="M159" s="57" t="s">
        <v>119</v>
      </c>
      <c r="N159" s="58">
        <f>IFERROR(VLOOKUP(M159,'Начисление очков NEW'!$V$4:$W$69,2,FALSE),0)</f>
        <v>0</v>
      </c>
      <c r="O159" s="48" t="s">
        <v>119</v>
      </c>
      <c r="P159" s="48">
        <f>IFERROR(VLOOKUP(O159,'Начисление очков NEW'!$G$4:$H$69,2,FALSE),0)</f>
        <v>0</v>
      </c>
      <c r="Q159" s="57" t="s">
        <v>119</v>
      </c>
      <c r="R159" s="58">
        <f>IFERROR(VLOOKUP(Q159,'Начисление очков NEW'!$AF$4:$AG$69,2,FALSE),0)</f>
        <v>0</v>
      </c>
      <c r="S159" s="6" t="s">
        <v>119</v>
      </c>
      <c r="T159" s="59">
        <f>IFERROR(VLOOKUP(S159,'Начисление очков NEW'!$L$4:$M$69,2,FALSE),0)</f>
        <v>0</v>
      </c>
      <c r="U159" s="57" t="s">
        <v>119</v>
      </c>
      <c r="V159" s="58">
        <f>IFERROR(VLOOKUP(U159,'Начисление очков NEW'!$AF$4:$AG$69,2,FALSE),0)</f>
        <v>0</v>
      </c>
      <c r="W159" s="6" t="s">
        <v>119</v>
      </c>
      <c r="X159" s="59">
        <f>IFERROR(VLOOKUP(W159,'Начисление очков NEW'!$B$4:$C$69,2,FALSE),0)</f>
        <v>0</v>
      </c>
      <c r="Y159" s="6" t="s">
        <v>119</v>
      </c>
      <c r="Z159" s="59">
        <f>IFERROR(VLOOKUP(Y159,'Начисление очков NEW'!$V$4:$W$69,2,FALSE),0)</f>
        <v>0</v>
      </c>
      <c r="AA159" s="57" t="s">
        <v>119</v>
      </c>
      <c r="AB159" s="58">
        <f>IFERROR(VLOOKUP(AA159,'Начисление очков NEW'!$G$4:$H$69,2,FALSE),0)</f>
        <v>0</v>
      </c>
      <c r="AC159" s="6" t="s">
        <v>119</v>
      </c>
      <c r="AD159" s="59">
        <f>IFERROR(VLOOKUP(AC159,'Начисление очков NEW'!$V$4:$W$69,2,FALSE),0)</f>
        <v>0</v>
      </c>
      <c r="AE159" s="57" t="s">
        <v>119</v>
      </c>
      <c r="AF159" s="58">
        <f>IFERROR(VLOOKUP(AE159,'Начисление очков NEW'!$B$4:$C$69,2,FALSE),0)</f>
        <v>0</v>
      </c>
      <c r="AG159" s="57" t="s">
        <v>119</v>
      </c>
      <c r="AH159" s="58">
        <f>IFERROR(VLOOKUP(AG159,'Начисление очков NEW'!$V$4:$W$69,2,FALSE),0)</f>
        <v>0</v>
      </c>
      <c r="AI159" s="57" t="s">
        <v>119</v>
      </c>
      <c r="AJ159" s="58">
        <f>IFERROR(VLOOKUP(AI159,'Начисление очков NEW'!$AF$4:$AG$69,2,FALSE),0)</f>
        <v>0</v>
      </c>
      <c r="AK159" s="6" t="s">
        <v>119</v>
      </c>
      <c r="AL159" s="59">
        <f>IFERROR(VLOOKUP(AK159,'Начисление очков NEW'!$V$4:$W$69,2,FALSE),0)</f>
        <v>0</v>
      </c>
      <c r="AM159" s="57"/>
      <c r="AN159" s="58">
        <f>IFERROR(VLOOKUP(AM159,'Начисление очков NEW'!$B$4:$C$69,2,FALSE),0)</f>
        <v>0</v>
      </c>
      <c r="AO159" s="6" t="s">
        <v>119</v>
      </c>
      <c r="AP159" s="59">
        <f>IFERROR(VLOOKUP(AO159,'Начисление очков NEW'!$V$4:$W$69,2,FALSE),0)</f>
        <v>0</v>
      </c>
      <c r="AQ159" s="57" t="s">
        <v>119</v>
      </c>
      <c r="AR159" s="58">
        <f>IFERROR(VLOOKUP(AQ159,'Начисление очков NEW'!$G$4:$H$69,2,FALSE),0)</f>
        <v>0</v>
      </c>
      <c r="AS159" s="57" t="s">
        <v>119</v>
      </c>
      <c r="AT159" s="58">
        <f>IFERROR(VLOOKUP(AS159,'Начисление очков NEW'!$AF$4:$AG$69,2,FALSE),0)</f>
        <v>0</v>
      </c>
      <c r="AU159" s="6" t="s">
        <v>119</v>
      </c>
      <c r="AV159" s="59">
        <f>IFERROR(VLOOKUP(AU159,'Начисление очков NEW'!$G$4:$H$69,2,FALSE),0)</f>
        <v>0</v>
      </c>
      <c r="AW159" s="6" t="s">
        <v>119</v>
      </c>
      <c r="AX159" s="59">
        <f>IFERROR(VLOOKUP(AW159,'Начисление очков NEW'!$AF$4:$AG$69,2,FALSE),0)</f>
        <v>0</v>
      </c>
      <c r="AY159" s="57" t="s">
        <v>119</v>
      </c>
      <c r="AZ159" s="58">
        <f>IFERROR(VLOOKUP(AY159,'Начисление очков NEW'!$V$4:$W$69,2,FALSE),0)</f>
        <v>0</v>
      </c>
      <c r="BA159" s="57" t="s">
        <v>119</v>
      </c>
      <c r="BB159" s="58">
        <f>IFERROR(VLOOKUP(BA159,'Начисление очков NEW'!$B$4:$C$69,2,FALSE),0)</f>
        <v>0</v>
      </c>
      <c r="BC159" s="57" t="s">
        <v>119</v>
      </c>
      <c r="BD159" s="58">
        <f>IFERROR(VLOOKUP(BC159,'Начисление очков NEW'!$V$4:$W$69,2,FALSE),0)</f>
        <v>0</v>
      </c>
      <c r="BE159" s="6" t="s">
        <v>119</v>
      </c>
      <c r="BF159" s="59">
        <f>IFERROR(VLOOKUP(BE159,'Начисление очков NEW'!$G$4:$H$69,2,FALSE),0)</f>
        <v>0</v>
      </c>
      <c r="BG159" s="6" t="s">
        <v>119</v>
      </c>
      <c r="BH159" s="59">
        <f>IFERROR(VLOOKUP(BG159,'Начисление очков NEW'!$V$4:$W$69,2,FALSE),0)</f>
        <v>0</v>
      </c>
      <c r="BI159" s="57">
        <v>32</v>
      </c>
      <c r="BJ159" s="58">
        <f>IFERROR(VLOOKUP(BI159,'Начисление очков NEW'!$V$4:$W$69,2,FALSE),0)</f>
        <v>3</v>
      </c>
      <c r="BK159" s="45">
        <v>147</v>
      </c>
      <c r="BL159" s="45">
        <v>2</v>
      </c>
      <c r="BM159" s="45">
        <v>3</v>
      </c>
      <c r="BN159" s="74">
        <v>0</v>
      </c>
      <c r="BO159" s="80">
        <v>3</v>
      </c>
      <c r="BP159" s="80">
        <v>0</v>
      </c>
      <c r="BQ159" s="96">
        <v>1</v>
      </c>
      <c r="BR159" s="97">
        <v>3</v>
      </c>
      <c r="BS159" s="80">
        <v>3</v>
      </c>
      <c r="BT159" s="50"/>
      <c r="BU159" s="50">
        <f>VLOOKUP(BT159,'Начисление очков NEW'!$V$4:$W$68,2,FALSE)</f>
        <v>0</v>
      </c>
    </row>
    <row r="160" spans="2:73" ht="15" customHeight="1" x14ac:dyDescent="0.3">
      <c r="B160" s="89" t="s">
        <v>144</v>
      </c>
      <c r="C160" s="90">
        <f>C159+1</f>
        <v>152</v>
      </c>
      <c r="D160" s="83">
        <f>IF(BK160=0," ",IF(BK160-C160=0," ",BK160-C160))</f>
        <v>-4</v>
      </c>
      <c r="E160" s="103">
        <v>3</v>
      </c>
      <c r="F160" s="107">
        <f>E160-BM160</f>
        <v>0</v>
      </c>
      <c r="G160" s="91">
        <f>N160+P160+R160+T160+V160+X160+Z160+AB160+AD160+AF160+AH160+AJ160+AL160+AN160+AP160+AR160+AT160+AV160+AX160+AZ160+BB160+BD160+BF160+BH160+BJ160</f>
        <v>3</v>
      </c>
      <c r="H160" s="84">
        <f>G160-BO160</f>
        <v>0</v>
      </c>
      <c r="I160" s="92">
        <f>ROUNDUP(COUNTIF(M160:BJ160,"&gt; 0")/2,0)</f>
        <v>1</v>
      </c>
      <c r="J160" s="93">
        <f>IF(G160=0, "", G160/I160)</f>
        <v>3</v>
      </c>
      <c r="K160" s="100">
        <f>SUMPRODUCT(LARGE((N160,P160,R160,T160,V160,X160,Z160,AB160,AD160,AF160,AH160,AJ160,AL160,AN160,AP160,AR160,AT160,AV160,AX160,AZ160,BB160,BD160,BF160,BH160,BJ160),{1,2,3,4,5,6,7,8}))</f>
        <v>3</v>
      </c>
      <c r="L160" s="101">
        <f>K160-BS160</f>
        <v>0</v>
      </c>
      <c r="M160" s="57" t="s">
        <v>119</v>
      </c>
      <c r="N160" s="58">
        <f>IFERROR(VLOOKUP(M160,'Начисление очков NEW'!$V$4:$W$69,2,FALSE),0)</f>
        <v>0</v>
      </c>
      <c r="O160" s="48" t="s">
        <v>119</v>
      </c>
      <c r="P160" s="48">
        <f>IFERROR(VLOOKUP(O160,'Начисление очков NEW'!$G$4:$H$69,2,FALSE),0)</f>
        <v>0</v>
      </c>
      <c r="Q160" s="57" t="s">
        <v>119</v>
      </c>
      <c r="R160" s="58">
        <f>IFERROR(VLOOKUP(Q160,'Начисление очков NEW'!$AF$4:$AG$69,2,FALSE),0)</f>
        <v>0</v>
      </c>
      <c r="S160" s="6" t="s">
        <v>119</v>
      </c>
      <c r="T160" s="59">
        <f>IFERROR(VLOOKUP(S160,'Начисление очков NEW'!$L$4:$M$69,2,FALSE),0)</f>
        <v>0</v>
      </c>
      <c r="U160" s="57" t="s">
        <v>119</v>
      </c>
      <c r="V160" s="58">
        <f>IFERROR(VLOOKUP(U160,'Начисление очков NEW'!$AF$4:$AG$69,2,FALSE),0)</f>
        <v>0</v>
      </c>
      <c r="W160" s="6" t="s">
        <v>119</v>
      </c>
      <c r="X160" s="59">
        <f>IFERROR(VLOOKUP(W160,'Начисление очков NEW'!$B$4:$C$69,2,FALSE),0)</f>
        <v>0</v>
      </c>
      <c r="Y160" s="6" t="s">
        <v>119</v>
      </c>
      <c r="Z160" s="59">
        <f>IFERROR(VLOOKUP(Y160,'Начисление очков NEW'!$V$4:$W$69,2,FALSE),0)</f>
        <v>0</v>
      </c>
      <c r="AA160" s="57" t="s">
        <v>119</v>
      </c>
      <c r="AB160" s="58">
        <f>IFERROR(VLOOKUP(AA160,'Начисление очков NEW'!$G$4:$H$69,2,FALSE),0)</f>
        <v>0</v>
      </c>
      <c r="AC160" s="6" t="s">
        <v>119</v>
      </c>
      <c r="AD160" s="59">
        <f>IFERROR(VLOOKUP(AC160,'Начисление очков NEW'!$V$4:$W$69,2,FALSE),0)</f>
        <v>0</v>
      </c>
      <c r="AE160" s="57" t="s">
        <v>119</v>
      </c>
      <c r="AF160" s="58">
        <f>IFERROR(VLOOKUP(AE160,'Начисление очков NEW'!$B$4:$C$69,2,FALSE),0)</f>
        <v>0</v>
      </c>
      <c r="AG160" s="57" t="s">
        <v>119</v>
      </c>
      <c r="AH160" s="58">
        <f>IFERROR(VLOOKUP(AG160,'Начисление очков NEW'!$V$4:$W$69,2,FALSE),0)</f>
        <v>0</v>
      </c>
      <c r="AI160" s="57" t="s">
        <v>119</v>
      </c>
      <c r="AJ160" s="58">
        <f>IFERROR(VLOOKUP(AI160,'Начисление очков NEW'!$AF$4:$AG$69,2,FALSE),0)</f>
        <v>0</v>
      </c>
      <c r="AK160" s="6" t="s">
        <v>119</v>
      </c>
      <c r="AL160" s="59">
        <f>IFERROR(VLOOKUP(AK160,'Начисление очков NEW'!$V$4:$W$69,2,FALSE),0)</f>
        <v>0</v>
      </c>
      <c r="AM160" s="57"/>
      <c r="AN160" s="58">
        <f>IFERROR(VLOOKUP(AM160,'Начисление очков NEW'!$B$4:$C$69,2,FALSE),0)</f>
        <v>0</v>
      </c>
      <c r="AO160" s="6" t="s">
        <v>119</v>
      </c>
      <c r="AP160" s="59">
        <f>IFERROR(VLOOKUP(AO160,'Начисление очков NEW'!$V$4:$W$69,2,FALSE),0)</f>
        <v>0</v>
      </c>
      <c r="AQ160" s="57" t="s">
        <v>119</v>
      </c>
      <c r="AR160" s="58">
        <f>IFERROR(VLOOKUP(AQ160,'Начисление очков NEW'!$G$4:$H$69,2,FALSE),0)</f>
        <v>0</v>
      </c>
      <c r="AS160" s="57" t="s">
        <v>119</v>
      </c>
      <c r="AT160" s="58">
        <f>IFERROR(VLOOKUP(AS160,'Начисление очков NEW'!$AF$4:$AG$69,2,FALSE),0)</f>
        <v>0</v>
      </c>
      <c r="AU160" s="6" t="s">
        <v>119</v>
      </c>
      <c r="AV160" s="59">
        <f>IFERROR(VLOOKUP(AU160,'Начисление очков NEW'!$G$4:$H$69,2,FALSE),0)</f>
        <v>0</v>
      </c>
      <c r="AW160" s="6" t="s">
        <v>119</v>
      </c>
      <c r="AX160" s="59">
        <f>IFERROR(VLOOKUP(AW160,'Начисление очков NEW'!$AF$4:$AG$69,2,FALSE),0)</f>
        <v>0</v>
      </c>
      <c r="AY160" s="57">
        <v>32</v>
      </c>
      <c r="AZ160" s="58">
        <f>IFERROR(VLOOKUP(AY160,'Начисление очков NEW'!$V$4:$W$69,2,FALSE),0)</f>
        <v>3</v>
      </c>
      <c r="BA160" s="57"/>
      <c r="BB160" s="58">
        <f>IFERROR(VLOOKUP(BA160,'Начисление очков NEW'!$B$4:$C$69,2,FALSE),0)</f>
        <v>0</v>
      </c>
      <c r="BC160" s="57" t="s">
        <v>119</v>
      </c>
      <c r="BD160" s="58">
        <f>IFERROR(VLOOKUP(BC160,'Начисление очков NEW'!$V$4:$W$69,2,FALSE),0)</f>
        <v>0</v>
      </c>
      <c r="BE160" s="6" t="s">
        <v>119</v>
      </c>
      <c r="BF160" s="59">
        <f>IFERROR(VLOOKUP(BE160,'Начисление очков NEW'!$G$4:$H$69,2,FALSE),0)</f>
        <v>0</v>
      </c>
      <c r="BG160" s="6"/>
      <c r="BH160" s="59">
        <f>IFERROR(VLOOKUP(BG160,'Начисление очков NEW'!$V$4:$W$69,2,FALSE),0)</f>
        <v>0</v>
      </c>
      <c r="BI160" s="57"/>
      <c r="BJ160" s="58">
        <f>IFERROR(VLOOKUP(BI160,'Начисление очков NEW'!$V$4:$W$69,2,FALSE),0)</f>
        <v>0</v>
      </c>
      <c r="BK160" s="45">
        <v>148</v>
      </c>
      <c r="BL160" s="45">
        <v>3</v>
      </c>
      <c r="BM160" s="45">
        <v>3</v>
      </c>
      <c r="BN160" s="74">
        <v>0</v>
      </c>
      <c r="BO160" s="80">
        <v>3</v>
      </c>
      <c r="BP160" s="80">
        <v>0</v>
      </c>
      <c r="BQ160" s="96">
        <v>1</v>
      </c>
      <c r="BR160" s="97">
        <v>3</v>
      </c>
      <c r="BS160" s="80">
        <v>3</v>
      </c>
      <c r="BT160" s="50"/>
      <c r="BU160" s="50">
        <f>VLOOKUP(BT160,'Начисление очков NEW'!$V$4:$W$68,2,FALSE)</f>
        <v>0</v>
      </c>
    </row>
    <row r="161" spans="2:73" ht="15" customHeight="1" x14ac:dyDescent="0.3">
      <c r="B161" s="89" t="s">
        <v>179</v>
      </c>
      <c r="C161" s="90">
        <f>C160+1</f>
        <v>153</v>
      </c>
      <c r="D161" s="83">
        <f>IF(BK161=0," ",IF(BK161-C161=0," ",BK161-C161))</f>
        <v>-4</v>
      </c>
      <c r="E161" s="103">
        <v>3</v>
      </c>
      <c r="F161" s="107">
        <f>E161-BM161</f>
        <v>0</v>
      </c>
      <c r="G161" s="91">
        <f>N161+P161+R161+T161+V161+X161+Z161+AB161+AD161+AF161+AH161+AJ161+AL161+AN161+AP161+AR161+AT161+AV161+AX161+AZ161+BB161+BD161+BF161+BH161+BJ161</f>
        <v>3</v>
      </c>
      <c r="H161" s="84">
        <f>G161-BO161</f>
        <v>0</v>
      </c>
      <c r="I161" s="92">
        <f>ROUNDUP(COUNTIF(M161:BJ161,"&gt; 0")/2,0)</f>
        <v>1</v>
      </c>
      <c r="J161" s="93">
        <f>IF(G161=0, "", G161/I161)</f>
        <v>3</v>
      </c>
      <c r="K161" s="100">
        <f>SUMPRODUCT(LARGE((N161,P161,R161,T161,V161,X161,Z161,AB161,AD161,AF161,AH161,AJ161,AL161,AN161,AP161,AR161,AT161,AV161,AX161,AZ161,BB161,BD161,BF161,BH161,BJ161),{1,2,3,4,5,6,7,8}))</f>
        <v>3</v>
      </c>
      <c r="L161" s="101">
        <f>K161-BS161</f>
        <v>0</v>
      </c>
      <c r="M161" s="57" t="s">
        <v>119</v>
      </c>
      <c r="N161" s="58">
        <f>IFERROR(VLOOKUP(M161,'Начисление очков NEW'!$V$4:$W$69,2,FALSE),0)</f>
        <v>0</v>
      </c>
      <c r="O161" s="48" t="s">
        <v>119</v>
      </c>
      <c r="P161" s="48">
        <f>IFERROR(VLOOKUP(O161,'Начисление очков NEW'!$G$4:$H$69,2,FALSE),0)</f>
        <v>0</v>
      </c>
      <c r="Q161" s="57" t="s">
        <v>119</v>
      </c>
      <c r="R161" s="58">
        <f>IFERROR(VLOOKUP(Q161,'Начисление очков NEW'!$AF$4:$AG$69,2,FALSE),0)</f>
        <v>0</v>
      </c>
      <c r="S161" s="6" t="s">
        <v>119</v>
      </c>
      <c r="T161" s="59">
        <f>IFERROR(VLOOKUP(S161,'Начисление очков NEW'!$L$4:$M$69,2,FALSE),0)</f>
        <v>0</v>
      </c>
      <c r="U161" s="57" t="s">
        <v>119</v>
      </c>
      <c r="V161" s="58">
        <f>IFERROR(VLOOKUP(U161,'Начисление очков NEW'!$AF$4:$AG$69,2,FALSE),0)</f>
        <v>0</v>
      </c>
      <c r="W161" s="6" t="s">
        <v>119</v>
      </c>
      <c r="X161" s="59">
        <f>IFERROR(VLOOKUP(W161,'Начисление очков NEW'!$B$4:$C$69,2,FALSE),0)</f>
        <v>0</v>
      </c>
      <c r="Y161" s="6" t="s">
        <v>119</v>
      </c>
      <c r="Z161" s="59">
        <f>IFERROR(VLOOKUP(Y161,'Начисление очков NEW'!$V$4:$W$69,2,FALSE),0)</f>
        <v>0</v>
      </c>
      <c r="AA161" s="57" t="s">
        <v>119</v>
      </c>
      <c r="AB161" s="58">
        <f>IFERROR(VLOOKUP(AA161,'Начисление очков NEW'!$G$4:$H$69,2,FALSE),0)</f>
        <v>0</v>
      </c>
      <c r="AC161" s="6" t="s">
        <v>119</v>
      </c>
      <c r="AD161" s="59">
        <f>IFERROR(VLOOKUP(AC161,'Начисление очков NEW'!$V$4:$W$69,2,FALSE),0)</f>
        <v>0</v>
      </c>
      <c r="AE161" s="57" t="s">
        <v>119</v>
      </c>
      <c r="AF161" s="58">
        <f>IFERROR(VLOOKUP(AE161,'Начисление очков NEW'!$B$4:$C$69,2,FALSE),0)</f>
        <v>0</v>
      </c>
      <c r="AG161" s="57" t="s">
        <v>119</v>
      </c>
      <c r="AH161" s="58">
        <f>IFERROR(VLOOKUP(AG161,'Начисление очков NEW'!$V$4:$W$69,2,FALSE),0)</f>
        <v>0</v>
      </c>
      <c r="AI161" s="57" t="s">
        <v>119</v>
      </c>
      <c r="AJ161" s="58">
        <f>IFERROR(VLOOKUP(AI161,'Начисление очков NEW'!$AF$4:$AG$69,2,FALSE),0)</f>
        <v>0</v>
      </c>
      <c r="AK161" s="6" t="s">
        <v>119</v>
      </c>
      <c r="AL161" s="59">
        <f>IFERROR(VLOOKUP(AK161,'Начисление очков NEW'!$V$4:$W$69,2,FALSE),0)</f>
        <v>0</v>
      </c>
      <c r="AM161" s="57" t="s">
        <v>119</v>
      </c>
      <c r="AN161" s="58">
        <f>IFERROR(VLOOKUP(AM161,'Начисление очков NEW'!$B$4:$C$69,2,FALSE),0)</f>
        <v>0</v>
      </c>
      <c r="AO161" s="6">
        <v>32</v>
      </c>
      <c r="AP161" s="59">
        <f>IFERROR(VLOOKUP(AO161,'Начисление очков NEW'!$V$4:$W$69,2,FALSE),0)</f>
        <v>3</v>
      </c>
      <c r="AQ161" s="57" t="s">
        <v>119</v>
      </c>
      <c r="AR161" s="58">
        <f>IFERROR(VLOOKUP(AQ161,'Начисление очков NEW'!$G$4:$H$69,2,FALSE),0)</f>
        <v>0</v>
      </c>
      <c r="AS161" s="57" t="s">
        <v>119</v>
      </c>
      <c r="AT161" s="58">
        <f>IFERROR(VLOOKUP(AS161,'Начисление очков NEW'!$AF$4:$AG$69,2,FALSE),0)</f>
        <v>0</v>
      </c>
      <c r="AU161" s="6" t="s">
        <v>119</v>
      </c>
      <c r="AV161" s="59">
        <f>IFERROR(VLOOKUP(AU161,'Начисление очков NEW'!$G$4:$H$69,2,FALSE),0)</f>
        <v>0</v>
      </c>
      <c r="AW161" s="6" t="s">
        <v>119</v>
      </c>
      <c r="AX161" s="59">
        <f>IFERROR(VLOOKUP(AW161,'Начисление очков NEW'!$AF$4:$AG$69,2,FALSE),0)</f>
        <v>0</v>
      </c>
      <c r="AY161" s="57"/>
      <c r="AZ161" s="58">
        <f>IFERROR(VLOOKUP(AY161,'Начисление очков NEW'!$V$4:$W$69,2,FALSE),0)</f>
        <v>0</v>
      </c>
      <c r="BA161" s="57"/>
      <c r="BB161" s="58">
        <f>IFERROR(VLOOKUP(BA161,'Начисление очков NEW'!$B$4:$C$69,2,FALSE),0)</f>
        <v>0</v>
      </c>
      <c r="BC161" s="57" t="s">
        <v>119</v>
      </c>
      <c r="BD161" s="58">
        <f>IFERROR(VLOOKUP(BC161,'Начисление очков NEW'!$V$4:$W$69,2,FALSE),0)</f>
        <v>0</v>
      </c>
      <c r="BE161" s="6" t="s">
        <v>119</v>
      </c>
      <c r="BF161" s="59">
        <f>IFERROR(VLOOKUP(BE161,'Начисление очков NEW'!$G$4:$H$69,2,FALSE),0)</f>
        <v>0</v>
      </c>
      <c r="BG161" s="6"/>
      <c r="BH161" s="59">
        <f>IFERROR(VLOOKUP(BG161,'Начисление очков NEW'!$V$4:$W$69,2,FALSE),0)</f>
        <v>0</v>
      </c>
      <c r="BI161" s="57"/>
      <c r="BJ161" s="58">
        <f>IFERROR(VLOOKUP(BI161,'Начисление очков NEW'!$V$4:$W$69,2,FALSE),0)</f>
        <v>0</v>
      </c>
      <c r="BK161" s="45">
        <v>149</v>
      </c>
      <c r="BL161" s="45">
        <v>3</v>
      </c>
      <c r="BM161" s="45">
        <v>3</v>
      </c>
      <c r="BN161" s="45">
        <v>0</v>
      </c>
      <c r="BO161" s="1">
        <v>3</v>
      </c>
      <c r="BP161" s="1">
        <v>0</v>
      </c>
      <c r="BQ161" s="96">
        <v>1</v>
      </c>
      <c r="BR161" s="97">
        <v>3</v>
      </c>
      <c r="BS161" s="1">
        <v>3</v>
      </c>
      <c r="BT161" s="50"/>
      <c r="BU161" s="50">
        <f>VLOOKUP(BT161,'Начисление очков NEW'!$V$4:$W$68,2,FALSE)</f>
        <v>0</v>
      </c>
    </row>
    <row r="162" spans="2:73" ht="15" customHeight="1" x14ac:dyDescent="0.3">
      <c r="B162" s="89" t="s">
        <v>104</v>
      </c>
      <c r="C162" s="90">
        <f>C161+1</f>
        <v>154</v>
      </c>
      <c r="D162" s="83">
        <f>IF(BK162=0," ",IF(BK162-C162=0," ",BK162-C162))</f>
        <v>-4</v>
      </c>
      <c r="E162" s="103">
        <v>3</v>
      </c>
      <c r="F162" s="107">
        <f>E162-BM162</f>
        <v>0</v>
      </c>
      <c r="G162" s="91">
        <f>N162+P162+R162+T162+V162+X162+Z162+AB162+AD162+AF162+AH162+AJ162+AL162+AN162+AP162+AR162+AT162+AV162+AX162+AZ162+BB162+BD162+BF162+BH162+BJ162</f>
        <v>0</v>
      </c>
      <c r="H162" s="84">
        <f>G162-BO162</f>
        <v>-3</v>
      </c>
      <c r="I162" s="92">
        <f>ROUNDUP(COUNTIF(M162:BJ162,"&gt; 0")/2,0)</f>
        <v>0</v>
      </c>
      <c r="J162" s="93" t="str">
        <f>IF(G162=0, "", G162/I162)</f>
        <v/>
      </c>
      <c r="K162" s="100">
        <f>SUMPRODUCT(LARGE((N162,P162,R162,T162,V162,X162,Z162,AB162,AD162,AF162,AH162,AJ162,AL162,AN162,AP162,AR162,AT162,AV162,AX162,AZ162,BB162,BD162,BF162,BH162,BJ162),{1,2,3,4,5,6,7,8}))</f>
        <v>0</v>
      </c>
      <c r="L162" s="101">
        <f>K162-BS162</f>
        <v>-3</v>
      </c>
      <c r="M162" s="57" t="s">
        <v>119</v>
      </c>
      <c r="N162" s="58">
        <f>IFERROR(VLOOKUP(M162,'Начисление очков NEW'!$V$4:$W$69,2,FALSE),0)</f>
        <v>0</v>
      </c>
      <c r="O162" s="48" t="s">
        <v>119</v>
      </c>
      <c r="P162" s="48">
        <f>IFERROR(VLOOKUP(O162,'Начисление очков NEW'!$G$4:$H$69,2,FALSE),0)</f>
        <v>0</v>
      </c>
      <c r="Q162" s="57" t="s">
        <v>119</v>
      </c>
      <c r="R162" s="58">
        <f>IFERROR(VLOOKUP(Q162,'Начисление очков NEW'!$AF$4:$AG$69,2,FALSE),0)</f>
        <v>0</v>
      </c>
      <c r="S162" s="6" t="s">
        <v>119</v>
      </c>
      <c r="T162" s="59">
        <f>IFERROR(VLOOKUP(S162,'Начисление очков NEW'!$L$4:$M$69,2,FALSE),0)</f>
        <v>0</v>
      </c>
      <c r="U162" s="57" t="s">
        <v>119</v>
      </c>
      <c r="V162" s="58">
        <f>IFERROR(VLOOKUP(U162,'Начисление очков NEW'!$AF$4:$AG$69,2,FALSE),0)</f>
        <v>0</v>
      </c>
      <c r="W162" s="6" t="s">
        <v>119</v>
      </c>
      <c r="X162" s="59">
        <f>IFERROR(VLOOKUP(W162,'Начисление очков NEW'!$B$4:$C$69,2,FALSE),0)</f>
        <v>0</v>
      </c>
      <c r="Y162" s="6" t="s">
        <v>119</v>
      </c>
      <c r="Z162" s="59">
        <f>IFERROR(VLOOKUP(Y162,'Начисление очков NEW'!$V$4:$W$69,2,FALSE),0)</f>
        <v>0</v>
      </c>
      <c r="AA162" s="57" t="s">
        <v>119</v>
      </c>
      <c r="AB162" s="58">
        <f>IFERROR(VLOOKUP(AA162,'Начисление очков NEW'!$G$4:$H$69,2,FALSE),0)</f>
        <v>0</v>
      </c>
      <c r="AC162" s="6" t="s">
        <v>119</v>
      </c>
      <c r="AD162" s="59">
        <f>IFERROR(VLOOKUP(AC162,'Начисление очков NEW'!$V$4:$W$69,2,FALSE),0)</f>
        <v>0</v>
      </c>
      <c r="AE162" s="57" t="s">
        <v>119</v>
      </c>
      <c r="AF162" s="58">
        <f>IFERROR(VLOOKUP(AE162,'Начисление очков NEW'!$B$4:$C$69,2,FALSE),0)</f>
        <v>0</v>
      </c>
      <c r="AG162" s="57" t="s">
        <v>119</v>
      </c>
      <c r="AH162" s="58">
        <f>IFERROR(VLOOKUP(AG162,'Начисление очков NEW'!$V$4:$W$69,2,FALSE),0)</f>
        <v>0</v>
      </c>
      <c r="AI162" s="57" t="s">
        <v>119</v>
      </c>
      <c r="AJ162" s="58">
        <f>IFERROR(VLOOKUP(AI162,'Начисление очков NEW'!$AF$4:$AG$69,2,FALSE),0)</f>
        <v>0</v>
      </c>
      <c r="AK162" s="6" t="s">
        <v>119</v>
      </c>
      <c r="AL162" s="59">
        <f>IFERROR(VLOOKUP(AK162,'Начисление очков NEW'!$V$4:$W$69,2,FALSE),0)</f>
        <v>0</v>
      </c>
      <c r="AM162" s="57"/>
      <c r="AN162" s="58">
        <f>IFERROR(VLOOKUP(AM162,'Начисление очков NEW'!$B$4:$C$69,2,FALSE),0)</f>
        <v>0</v>
      </c>
      <c r="AO162" s="6" t="s">
        <v>119</v>
      </c>
      <c r="AP162" s="59">
        <f>IFERROR(VLOOKUP(AO162,'Начисление очков NEW'!$V$4:$W$69,2,FALSE),0)</f>
        <v>0</v>
      </c>
      <c r="AQ162" s="57" t="s">
        <v>119</v>
      </c>
      <c r="AR162" s="58">
        <f>IFERROR(VLOOKUP(AQ162,'Начисление очков NEW'!$G$4:$H$69,2,FALSE),0)</f>
        <v>0</v>
      </c>
      <c r="AS162" s="57" t="s">
        <v>119</v>
      </c>
      <c r="AT162" s="58">
        <f>IFERROR(VLOOKUP(AS162,'Начисление очков NEW'!$AF$4:$AG$69,2,FALSE),0)</f>
        <v>0</v>
      </c>
      <c r="AU162" s="6" t="s">
        <v>119</v>
      </c>
      <c r="AV162" s="59">
        <f>IFERROR(VLOOKUP(AU162,'Начисление очков NEW'!$G$4:$H$69,2,FALSE),0)</f>
        <v>0</v>
      </c>
      <c r="AW162" s="6" t="s">
        <v>119</v>
      </c>
      <c r="AX162" s="59">
        <f>IFERROR(VLOOKUP(AW162,'Начисление очков NEW'!$AF$4:$AG$69,2,FALSE),0)</f>
        <v>0</v>
      </c>
      <c r="AY162" s="57" t="s">
        <v>119</v>
      </c>
      <c r="AZ162" s="58">
        <f>IFERROR(VLOOKUP(AY162,'Начисление очков NEW'!$V$4:$W$69,2,FALSE),0)</f>
        <v>0</v>
      </c>
      <c r="BA162" s="57" t="s">
        <v>119</v>
      </c>
      <c r="BB162" s="58">
        <f>IFERROR(VLOOKUP(BA162,'Начисление очков NEW'!$B$4:$C$69,2,FALSE),0)</f>
        <v>0</v>
      </c>
      <c r="BC162" s="57" t="s">
        <v>119</v>
      </c>
      <c r="BD162" s="58">
        <f>IFERROR(VLOOKUP(BC162,'Начисление очков NEW'!$V$4:$W$69,2,FALSE),0)</f>
        <v>0</v>
      </c>
      <c r="BE162" s="6"/>
      <c r="BF162" s="59">
        <f>IFERROR(VLOOKUP(BE162,'Начисление очков NEW'!$G$4:$H$69,2,FALSE),0)</f>
        <v>0</v>
      </c>
      <c r="BG162" s="6"/>
      <c r="BH162" s="59">
        <f>IFERROR(VLOOKUP(BG162,'Начисление очков NEW'!$V$4:$W$69,2,FALSE),0)</f>
        <v>0</v>
      </c>
      <c r="BI162" s="57"/>
      <c r="BJ162" s="58">
        <f>IFERROR(VLOOKUP(BI162,'Начисление очков NEW'!$V$4:$W$69,2,FALSE),0)</f>
        <v>0</v>
      </c>
      <c r="BK162" s="45">
        <v>150</v>
      </c>
      <c r="BL162" s="45" t="s">
        <v>221</v>
      </c>
      <c r="BM162" s="45">
        <v>3</v>
      </c>
      <c r="BN162" s="74">
        <v>0</v>
      </c>
      <c r="BO162" s="80">
        <v>3</v>
      </c>
      <c r="BP162" s="80">
        <v>0</v>
      </c>
      <c r="BQ162" s="96">
        <v>1</v>
      </c>
      <c r="BR162" s="97">
        <v>3</v>
      </c>
      <c r="BS162" s="80">
        <v>3</v>
      </c>
      <c r="BT162" s="50">
        <v>32</v>
      </c>
      <c r="BU162" s="50">
        <f>VLOOKUP(BT162,'Начисление очков NEW'!$V$4:$W$68,2,FALSE)</f>
        <v>3</v>
      </c>
    </row>
    <row r="163" spans="2:73" ht="15" hidden="1" customHeight="1" x14ac:dyDescent="0.3">
      <c r="B163" s="89"/>
      <c r="C163" s="90">
        <f t="shared" ref="C163:C173" si="0">C162+1</f>
        <v>155</v>
      </c>
      <c r="D163" s="83" t="str">
        <f t="shared" ref="D137:D168" si="1">IF(BK163=0," ",IF(BK163-C163=0," ",BK163-C163))</f>
        <v xml:space="preserve"> </v>
      </c>
      <c r="E163" s="103">
        <v>3</v>
      </c>
      <c r="F163" s="107">
        <f t="shared" ref="F137:F168" si="2">E163-BM163</f>
        <v>0</v>
      </c>
      <c r="G163" s="91">
        <f t="shared" ref="G163:G173" si="3">N163+P163+R163+T163+V163+X163+Z163+AB163+AD163+AF163+AH163+AJ163+AL163+AN163+AP163+AR163+AT163+AV163+AX163+AZ163+BB163+BD163+BF163+BH163+BJ163</f>
        <v>0</v>
      </c>
      <c r="H163" s="84">
        <f t="shared" ref="H163:H173" si="4">G163-BO163</f>
        <v>0</v>
      </c>
      <c r="I163" s="92">
        <f t="shared" ref="I163:I173" si="5">ROUNDUP(COUNTIF(M163:BJ163,"&gt; 0")/2,0)</f>
        <v>0</v>
      </c>
      <c r="J163" s="93" t="str">
        <f t="shared" ref="J163:J173" si="6">IF(G163=0, "", G163/I163)</f>
        <v/>
      </c>
      <c r="K163" s="100">
        <f>SUMPRODUCT(LARGE((N163,P163,R163,T163,V163,X163,Z163,AB163,AD163,AF163,AH163,AJ163,AL163,AN163,AP163,AR163,AT163,AV163,AX163,AZ163,BB163,BD163,BF163,BH163,BJ163),{1,2,3,4,5,6,7,8}))</f>
        <v>0</v>
      </c>
      <c r="L163" s="101">
        <f t="shared" ref="L137:L168" si="7">K163-BS163</f>
        <v>0</v>
      </c>
      <c r="M163" s="57" t="s">
        <v>119</v>
      </c>
      <c r="N163" s="58">
        <f>IFERROR(VLOOKUP(M163,'Начисление очков NEW'!$V$4:$W$69,2,FALSE),0)</f>
        <v>0</v>
      </c>
      <c r="O163" s="48" t="s">
        <v>119</v>
      </c>
      <c r="P163" s="48">
        <f>IFERROR(VLOOKUP(O163,'Начисление очков NEW'!$G$4:$H$69,2,FALSE),0)</f>
        <v>0</v>
      </c>
      <c r="Q163" s="57" t="s">
        <v>119</v>
      </c>
      <c r="R163" s="58">
        <f>IFERROR(VLOOKUP(Q163,'Начисление очков NEW'!$AF$4:$AG$69,2,FALSE),0)</f>
        <v>0</v>
      </c>
      <c r="S163" s="6" t="s">
        <v>119</v>
      </c>
      <c r="T163" s="59">
        <f>IFERROR(VLOOKUP(S163,'Начисление очков NEW'!$L$4:$M$69,2,FALSE),0)</f>
        <v>0</v>
      </c>
      <c r="U163" s="57" t="s">
        <v>119</v>
      </c>
      <c r="V163" s="58">
        <f>IFERROR(VLOOKUP(U163,'Начисление очков NEW'!$AF$4:$AG$69,2,FALSE),0)</f>
        <v>0</v>
      </c>
      <c r="W163" s="6" t="s">
        <v>119</v>
      </c>
      <c r="X163" s="59">
        <f>IFERROR(VLOOKUP(W163,'Начисление очков NEW'!$B$4:$C$69,2,FALSE),0)</f>
        <v>0</v>
      </c>
      <c r="Y163" s="6" t="s">
        <v>119</v>
      </c>
      <c r="Z163" s="59">
        <f>IFERROR(VLOOKUP(Y163,'Начисление очков NEW'!$V$4:$W$69,2,FALSE),0)</f>
        <v>0</v>
      </c>
      <c r="AA163" s="57" t="s">
        <v>119</v>
      </c>
      <c r="AB163" s="58">
        <f>IFERROR(VLOOKUP(AA163,'Начисление очков NEW'!$G$4:$H$69,2,FALSE),0)</f>
        <v>0</v>
      </c>
      <c r="AC163" s="6" t="s">
        <v>119</v>
      </c>
      <c r="AD163" s="59">
        <f>IFERROR(VLOOKUP(AC163,'Начисление очков NEW'!$V$4:$W$69,2,FALSE),0)</f>
        <v>0</v>
      </c>
      <c r="AE163" s="57" t="s">
        <v>119</v>
      </c>
      <c r="AF163" s="58">
        <f>IFERROR(VLOOKUP(AE163,'Начисление очков NEW'!$B$4:$C$69,2,FALSE),0)</f>
        <v>0</v>
      </c>
      <c r="AG163" s="57" t="s">
        <v>119</v>
      </c>
      <c r="AH163" s="58">
        <f>IFERROR(VLOOKUP(AG163,'Начисление очков NEW'!$V$4:$W$69,2,FALSE),0)</f>
        <v>0</v>
      </c>
      <c r="AI163" s="57" t="s">
        <v>119</v>
      </c>
      <c r="AJ163" s="58">
        <f>IFERROR(VLOOKUP(AI163,'Начисление очков NEW'!$AF$4:$AG$69,2,FALSE),0)</f>
        <v>0</v>
      </c>
      <c r="AK163" s="6" t="s">
        <v>119</v>
      </c>
      <c r="AL163" s="59">
        <f>IFERROR(VLOOKUP(AK163,'Начисление очков NEW'!$V$4:$W$69,2,FALSE),0)</f>
        <v>0</v>
      </c>
      <c r="AM163" s="57" t="s">
        <v>119</v>
      </c>
      <c r="AN163" s="58">
        <f>IFERROR(VLOOKUP(AM163,'Начисление очков NEW'!$B$4:$C$69,2,FALSE),0)</f>
        <v>0</v>
      </c>
      <c r="AO163" s="6" t="s">
        <v>119</v>
      </c>
      <c r="AP163" s="59">
        <f>IFERROR(VLOOKUP(AO163,'Начисление очков NEW'!$V$4:$W$69,2,FALSE),0)</f>
        <v>0</v>
      </c>
      <c r="AQ163" s="57" t="s">
        <v>119</v>
      </c>
      <c r="AR163" s="58">
        <f>IFERROR(VLOOKUP(AQ163,'Начисление очков NEW'!$G$4:$H$69,2,FALSE),0)</f>
        <v>0</v>
      </c>
      <c r="AS163" s="57" t="s">
        <v>119</v>
      </c>
      <c r="AT163" s="58">
        <f>IFERROR(VLOOKUP(AS163,'Начисление очков NEW'!$AF$4:$AG$69,2,FALSE),0)</f>
        <v>0</v>
      </c>
      <c r="AU163" s="6" t="s">
        <v>119</v>
      </c>
      <c r="AV163" s="59">
        <f>IFERROR(VLOOKUP(AU163,'Начисление очков NEW'!$G$4:$H$69,2,FALSE),0)</f>
        <v>0</v>
      </c>
      <c r="AW163" s="6" t="s">
        <v>119</v>
      </c>
      <c r="AX163" s="59">
        <f>IFERROR(VLOOKUP(AW163,'Начисление очков NEW'!$AF$4:$AG$69,2,FALSE),0)</f>
        <v>0</v>
      </c>
      <c r="AY163" s="57"/>
      <c r="AZ163" s="58">
        <f>IFERROR(VLOOKUP(AY163,'Начисление очков NEW'!$V$4:$W$69,2,FALSE),0)</f>
        <v>0</v>
      </c>
      <c r="BA163" s="57"/>
      <c r="BB163" s="58">
        <f>IFERROR(VLOOKUP(BA163,'Начисление очков NEW'!$B$4:$C$69,2,FALSE),0)</f>
        <v>0</v>
      </c>
      <c r="BC163" s="57" t="s">
        <v>119</v>
      </c>
      <c r="BD163" s="58">
        <f>IFERROR(VLOOKUP(BC163,'Начисление очков NEW'!$V$4:$W$69,2,FALSE),0)</f>
        <v>0</v>
      </c>
      <c r="BE163" s="6" t="s">
        <v>119</v>
      </c>
      <c r="BF163" s="59">
        <f>IFERROR(VLOOKUP(BE163,'Начисление очков NEW'!$G$4:$H$69,2,FALSE),0)</f>
        <v>0</v>
      </c>
      <c r="BG163" s="6"/>
      <c r="BH163" s="59">
        <f>IFERROR(VLOOKUP(BG163,'Начисление очков NEW'!$V$4:$W$69,2,FALSE),0)</f>
        <v>0</v>
      </c>
      <c r="BI163" s="57"/>
      <c r="BJ163" s="58">
        <f>IFERROR(VLOOKUP(BI163,'Начисление очков NEW'!$V$4:$W$69,2,FALSE),0)</f>
        <v>0</v>
      </c>
      <c r="BK163" s="45"/>
      <c r="BL163" s="45" t="s">
        <v>221</v>
      </c>
      <c r="BM163" s="45">
        <v>3</v>
      </c>
      <c r="BN163" s="45">
        <v>0</v>
      </c>
      <c r="BO163" s="1">
        <v>0</v>
      </c>
      <c r="BP163" s="1">
        <v>0</v>
      </c>
      <c r="BQ163" s="96">
        <v>0</v>
      </c>
      <c r="BR163" s="97" t="s">
        <v>119</v>
      </c>
      <c r="BS163" s="1">
        <v>0</v>
      </c>
      <c r="BT163" s="50"/>
      <c r="BU163" s="50">
        <f>VLOOKUP(BT163,'Начисление очков NEW'!$V$4:$W$68,2,FALSE)</f>
        <v>0</v>
      </c>
    </row>
    <row r="164" spans="2:73" ht="15" hidden="1" customHeight="1" x14ac:dyDescent="0.3">
      <c r="B164" s="89"/>
      <c r="C164" s="90">
        <f t="shared" si="0"/>
        <v>156</v>
      </c>
      <c r="D164" s="83" t="str">
        <f t="shared" si="1"/>
        <v xml:space="preserve"> </v>
      </c>
      <c r="E164" s="103">
        <v>3</v>
      </c>
      <c r="F164" s="107">
        <f t="shared" si="2"/>
        <v>0</v>
      </c>
      <c r="G164" s="91">
        <f t="shared" si="3"/>
        <v>0</v>
      </c>
      <c r="H164" s="84">
        <f t="shared" si="4"/>
        <v>0</v>
      </c>
      <c r="I164" s="92">
        <f t="shared" si="5"/>
        <v>0</v>
      </c>
      <c r="J164" s="93" t="str">
        <f t="shared" si="6"/>
        <v/>
      </c>
      <c r="K164" s="100">
        <f>SUMPRODUCT(LARGE((N164,P164,R164,T164,V164,X164,Z164,AB164,AD164,AF164,AH164,AJ164,AL164,AN164,AP164,AR164,AT164,AV164,AX164,AZ164,BB164,BD164,BF164,BH164,BJ164),{1,2,3,4,5,6,7,8}))</f>
        <v>0</v>
      </c>
      <c r="L164" s="101">
        <f t="shared" si="7"/>
        <v>0</v>
      </c>
      <c r="M164" s="57" t="s">
        <v>119</v>
      </c>
      <c r="N164" s="58">
        <f>IFERROR(VLOOKUP(M164,'Начисление очков NEW'!$V$4:$W$69,2,FALSE),0)</f>
        <v>0</v>
      </c>
      <c r="O164" s="48" t="s">
        <v>119</v>
      </c>
      <c r="P164" s="48">
        <f>IFERROR(VLOOKUP(O164,'Начисление очков NEW'!$G$4:$H$69,2,FALSE),0)</f>
        <v>0</v>
      </c>
      <c r="Q164" s="57" t="s">
        <v>119</v>
      </c>
      <c r="R164" s="58">
        <f>IFERROR(VLOOKUP(Q164,'Начисление очков NEW'!$AF$4:$AG$69,2,FALSE),0)</f>
        <v>0</v>
      </c>
      <c r="S164" s="6" t="s">
        <v>119</v>
      </c>
      <c r="T164" s="59">
        <f>IFERROR(VLOOKUP(S164,'Начисление очков NEW'!$L$4:$M$69,2,FALSE),0)</f>
        <v>0</v>
      </c>
      <c r="U164" s="57" t="s">
        <v>119</v>
      </c>
      <c r="V164" s="58">
        <f>IFERROR(VLOOKUP(U164,'Начисление очков NEW'!$AF$4:$AG$69,2,FALSE),0)</f>
        <v>0</v>
      </c>
      <c r="W164" s="6" t="s">
        <v>119</v>
      </c>
      <c r="X164" s="59">
        <f>IFERROR(VLOOKUP(W164,'Начисление очков NEW'!$B$4:$C$69,2,FALSE),0)</f>
        <v>0</v>
      </c>
      <c r="Y164" s="6" t="s">
        <v>119</v>
      </c>
      <c r="Z164" s="59">
        <f>IFERROR(VLOOKUP(Y164,'Начисление очков NEW'!$V$4:$W$69,2,FALSE),0)</f>
        <v>0</v>
      </c>
      <c r="AA164" s="57" t="s">
        <v>119</v>
      </c>
      <c r="AB164" s="58">
        <f>IFERROR(VLOOKUP(AA164,'Начисление очков NEW'!$G$4:$H$69,2,FALSE),0)</f>
        <v>0</v>
      </c>
      <c r="AC164" s="6" t="s">
        <v>119</v>
      </c>
      <c r="AD164" s="59">
        <f>IFERROR(VLOOKUP(AC164,'Начисление очков NEW'!$V$4:$W$69,2,FALSE),0)</f>
        <v>0</v>
      </c>
      <c r="AE164" s="57" t="s">
        <v>119</v>
      </c>
      <c r="AF164" s="58">
        <f>IFERROR(VLOOKUP(AE164,'Начисление очков NEW'!$B$4:$C$69,2,FALSE),0)</f>
        <v>0</v>
      </c>
      <c r="AG164" s="57" t="s">
        <v>119</v>
      </c>
      <c r="AH164" s="58">
        <f>IFERROR(VLOOKUP(AG164,'Начисление очков NEW'!$V$4:$W$69,2,FALSE),0)</f>
        <v>0</v>
      </c>
      <c r="AI164" s="57" t="s">
        <v>119</v>
      </c>
      <c r="AJ164" s="58">
        <f>IFERROR(VLOOKUP(AI164,'Начисление очков NEW'!$AF$4:$AG$69,2,FALSE),0)</f>
        <v>0</v>
      </c>
      <c r="AK164" s="6" t="s">
        <v>119</v>
      </c>
      <c r="AL164" s="59">
        <f>IFERROR(VLOOKUP(AK164,'Начисление очков NEW'!$V$4:$W$69,2,FALSE),0)</f>
        <v>0</v>
      </c>
      <c r="AM164" s="57" t="s">
        <v>119</v>
      </c>
      <c r="AN164" s="58">
        <f>IFERROR(VLOOKUP(AM164,'Начисление очков NEW'!$B$4:$C$69,2,FALSE),0)</f>
        <v>0</v>
      </c>
      <c r="AO164" s="6" t="s">
        <v>119</v>
      </c>
      <c r="AP164" s="59">
        <f>IFERROR(VLOOKUP(AO164,'Начисление очков NEW'!$V$4:$W$69,2,FALSE),0)</f>
        <v>0</v>
      </c>
      <c r="AQ164" s="57" t="s">
        <v>119</v>
      </c>
      <c r="AR164" s="58">
        <f>IFERROR(VLOOKUP(AQ164,'Начисление очков NEW'!$G$4:$H$69,2,FALSE),0)</f>
        <v>0</v>
      </c>
      <c r="AS164" s="57" t="s">
        <v>119</v>
      </c>
      <c r="AT164" s="58">
        <f>IFERROR(VLOOKUP(AS164,'Начисление очков NEW'!$AF$4:$AG$69,2,FALSE),0)</f>
        <v>0</v>
      </c>
      <c r="AU164" s="6" t="s">
        <v>119</v>
      </c>
      <c r="AV164" s="59">
        <f>IFERROR(VLOOKUP(AU164,'Начисление очков NEW'!$G$4:$H$69,2,FALSE),0)</f>
        <v>0</v>
      </c>
      <c r="AW164" s="6" t="s">
        <v>119</v>
      </c>
      <c r="AX164" s="59">
        <f>IFERROR(VLOOKUP(AW164,'Начисление очков NEW'!$AF$4:$AG$69,2,FALSE),0)</f>
        <v>0</v>
      </c>
      <c r="AY164" s="57"/>
      <c r="AZ164" s="58">
        <f>IFERROR(VLOOKUP(AY164,'Начисление очков NEW'!$V$4:$W$69,2,FALSE),0)</f>
        <v>0</v>
      </c>
      <c r="BA164" s="57"/>
      <c r="BB164" s="58">
        <f>IFERROR(VLOOKUP(BA164,'Начисление очков NEW'!$B$4:$C$69,2,FALSE),0)</f>
        <v>0</v>
      </c>
      <c r="BC164" s="57" t="s">
        <v>119</v>
      </c>
      <c r="BD164" s="58">
        <f>IFERROR(VLOOKUP(BC164,'Начисление очков NEW'!$V$4:$W$69,2,FALSE),0)</f>
        <v>0</v>
      </c>
      <c r="BE164" s="6" t="s">
        <v>119</v>
      </c>
      <c r="BF164" s="59">
        <f>IFERROR(VLOOKUP(BE164,'Начисление очков NEW'!$G$4:$H$69,2,FALSE),0)</f>
        <v>0</v>
      </c>
      <c r="BG164" s="6"/>
      <c r="BH164" s="59">
        <f>IFERROR(VLOOKUP(BG164,'Начисление очков NEW'!$V$4:$W$69,2,FALSE),0)</f>
        <v>0</v>
      </c>
      <c r="BI164" s="57"/>
      <c r="BJ164" s="58">
        <f>IFERROR(VLOOKUP(BI164,'Начисление очков NEW'!$V$4:$W$69,2,FALSE),0)</f>
        <v>0</v>
      </c>
      <c r="BK164" s="45"/>
      <c r="BL164" s="45" t="s">
        <v>221</v>
      </c>
      <c r="BM164" s="45">
        <v>3</v>
      </c>
      <c r="BN164" s="45">
        <v>0</v>
      </c>
      <c r="BO164" s="1">
        <v>0</v>
      </c>
      <c r="BP164" s="1">
        <v>0</v>
      </c>
      <c r="BQ164" s="96">
        <v>0</v>
      </c>
      <c r="BR164" s="97" t="s">
        <v>119</v>
      </c>
      <c r="BS164" s="1">
        <v>0</v>
      </c>
      <c r="BT164" s="50"/>
      <c r="BU164" s="50">
        <f>VLOOKUP(BT164,'Начисление очков NEW'!$V$4:$W$68,2,FALSE)</f>
        <v>0</v>
      </c>
    </row>
    <row r="165" spans="2:73" ht="15" hidden="1" customHeight="1" x14ac:dyDescent="0.3">
      <c r="B165" s="89"/>
      <c r="C165" s="90">
        <f t="shared" si="0"/>
        <v>157</v>
      </c>
      <c r="D165" s="83" t="str">
        <f t="shared" si="1"/>
        <v xml:space="preserve"> </v>
      </c>
      <c r="E165" s="103">
        <v>3</v>
      </c>
      <c r="F165" s="107">
        <f t="shared" si="2"/>
        <v>0</v>
      </c>
      <c r="G165" s="91">
        <f t="shared" si="3"/>
        <v>0</v>
      </c>
      <c r="H165" s="84">
        <f t="shared" si="4"/>
        <v>0</v>
      </c>
      <c r="I165" s="92">
        <f t="shared" si="5"/>
        <v>0</v>
      </c>
      <c r="J165" s="93" t="str">
        <f t="shared" si="6"/>
        <v/>
      </c>
      <c r="K165" s="100">
        <f>SUMPRODUCT(LARGE((N165,P165,R165,T165,V165,X165,Z165,AB165,AD165,AF165,AH165,AJ165,AL165,AN165,AP165,AR165,AT165,AV165,AX165,AZ165,BB165,BD165,BF165,BH165,BJ165),{1,2,3,4,5,6,7,8}))</f>
        <v>0</v>
      </c>
      <c r="L165" s="101">
        <f t="shared" si="7"/>
        <v>0</v>
      </c>
      <c r="M165" s="57" t="s">
        <v>119</v>
      </c>
      <c r="N165" s="58">
        <f>IFERROR(VLOOKUP(M165,'Начисление очков NEW'!$V$4:$W$69,2,FALSE),0)</f>
        <v>0</v>
      </c>
      <c r="O165" s="48" t="s">
        <v>119</v>
      </c>
      <c r="P165" s="48">
        <f>IFERROR(VLOOKUP(O165,'Начисление очков NEW'!$G$4:$H$69,2,FALSE),0)</f>
        <v>0</v>
      </c>
      <c r="Q165" s="57" t="s">
        <v>119</v>
      </c>
      <c r="R165" s="58">
        <f>IFERROR(VLOOKUP(Q165,'Начисление очков NEW'!$AF$4:$AG$69,2,FALSE),0)</f>
        <v>0</v>
      </c>
      <c r="S165" s="6" t="s">
        <v>119</v>
      </c>
      <c r="T165" s="59">
        <f>IFERROR(VLOOKUP(S165,'Начисление очков NEW'!$L$4:$M$69,2,FALSE),0)</f>
        <v>0</v>
      </c>
      <c r="U165" s="57" t="s">
        <v>119</v>
      </c>
      <c r="V165" s="58">
        <f>IFERROR(VLOOKUP(U165,'Начисление очков NEW'!$AF$4:$AG$69,2,FALSE),0)</f>
        <v>0</v>
      </c>
      <c r="W165" s="6" t="s">
        <v>119</v>
      </c>
      <c r="X165" s="59">
        <f>IFERROR(VLOOKUP(W165,'Начисление очков NEW'!$B$4:$C$69,2,FALSE),0)</f>
        <v>0</v>
      </c>
      <c r="Y165" s="6" t="s">
        <v>119</v>
      </c>
      <c r="Z165" s="59">
        <f>IFERROR(VLOOKUP(Y165,'Начисление очков NEW'!$V$4:$W$69,2,FALSE),0)</f>
        <v>0</v>
      </c>
      <c r="AA165" s="57" t="s">
        <v>119</v>
      </c>
      <c r="AB165" s="58">
        <f>IFERROR(VLOOKUP(AA165,'Начисление очков NEW'!$G$4:$H$69,2,FALSE),0)</f>
        <v>0</v>
      </c>
      <c r="AC165" s="6" t="s">
        <v>119</v>
      </c>
      <c r="AD165" s="59">
        <f>IFERROR(VLOOKUP(AC165,'Начисление очков NEW'!$V$4:$W$69,2,FALSE),0)</f>
        <v>0</v>
      </c>
      <c r="AE165" s="57" t="s">
        <v>119</v>
      </c>
      <c r="AF165" s="58">
        <f>IFERROR(VLOOKUP(AE165,'Начисление очков NEW'!$B$4:$C$69,2,FALSE),0)</f>
        <v>0</v>
      </c>
      <c r="AG165" s="57" t="s">
        <v>119</v>
      </c>
      <c r="AH165" s="58">
        <f>IFERROR(VLOOKUP(AG165,'Начисление очков NEW'!$V$4:$W$69,2,FALSE),0)</f>
        <v>0</v>
      </c>
      <c r="AI165" s="57" t="s">
        <v>119</v>
      </c>
      <c r="AJ165" s="58">
        <f>IFERROR(VLOOKUP(AI165,'Начисление очков NEW'!$AF$4:$AG$69,2,FALSE),0)</f>
        <v>0</v>
      </c>
      <c r="AK165" s="6" t="s">
        <v>119</v>
      </c>
      <c r="AL165" s="59">
        <f>IFERROR(VLOOKUP(AK165,'Начисление очков NEW'!$V$4:$W$69,2,FALSE),0)</f>
        <v>0</v>
      </c>
      <c r="AM165" s="57" t="s">
        <v>119</v>
      </c>
      <c r="AN165" s="58">
        <f>IFERROR(VLOOKUP(AM165,'Начисление очков NEW'!$B$4:$C$69,2,FALSE),0)</f>
        <v>0</v>
      </c>
      <c r="AO165" s="6" t="s">
        <v>119</v>
      </c>
      <c r="AP165" s="59">
        <f>IFERROR(VLOOKUP(AO165,'Начисление очков NEW'!$V$4:$W$69,2,FALSE),0)</f>
        <v>0</v>
      </c>
      <c r="AQ165" s="57" t="s">
        <v>119</v>
      </c>
      <c r="AR165" s="58">
        <f>IFERROR(VLOOKUP(AQ165,'Начисление очков NEW'!$G$4:$H$69,2,FALSE),0)</f>
        <v>0</v>
      </c>
      <c r="AS165" s="57" t="s">
        <v>119</v>
      </c>
      <c r="AT165" s="58">
        <f>IFERROR(VLOOKUP(AS165,'Начисление очков NEW'!$AF$4:$AG$69,2,FALSE),0)</f>
        <v>0</v>
      </c>
      <c r="AU165" s="6" t="s">
        <v>119</v>
      </c>
      <c r="AV165" s="59">
        <f>IFERROR(VLOOKUP(AU165,'Начисление очков NEW'!$G$4:$H$69,2,FALSE),0)</f>
        <v>0</v>
      </c>
      <c r="AW165" s="6" t="s">
        <v>119</v>
      </c>
      <c r="AX165" s="59">
        <f>IFERROR(VLOOKUP(AW165,'Начисление очков NEW'!$AF$4:$AG$69,2,FALSE),0)</f>
        <v>0</v>
      </c>
      <c r="AY165" s="57"/>
      <c r="AZ165" s="58">
        <f>IFERROR(VLOOKUP(AY165,'Начисление очков NEW'!$V$4:$W$69,2,FALSE),0)</f>
        <v>0</v>
      </c>
      <c r="BA165" s="57"/>
      <c r="BB165" s="58">
        <f>IFERROR(VLOOKUP(BA165,'Начисление очков NEW'!$B$4:$C$69,2,FALSE),0)</f>
        <v>0</v>
      </c>
      <c r="BC165" s="57" t="s">
        <v>119</v>
      </c>
      <c r="BD165" s="58">
        <f>IFERROR(VLOOKUP(BC165,'Начисление очков NEW'!$V$4:$W$69,2,FALSE),0)</f>
        <v>0</v>
      </c>
      <c r="BE165" s="6" t="s">
        <v>119</v>
      </c>
      <c r="BF165" s="59">
        <f>IFERROR(VLOOKUP(BE165,'Начисление очков NEW'!$G$4:$H$69,2,FALSE),0)</f>
        <v>0</v>
      </c>
      <c r="BG165" s="6"/>
      <c r="BH165" s="59">
        <f>IFERROR(VLOOKUP(BG165,'Начисление очков NEW'!$V$4:$W$69,2,FALSE),0)</f>
        <v>0</v>
      </c>
      <c r="BI165" s="57"/>
      <c r="BJ165" s="58">
        <f>IFERROR(VLOOKUP(BI165,'Начисление очков NEW'!$V$4:$W$69,2,FALSE),0)</f>
        <v>0</v>
      </c>
      <c r="BK165" s="45"/>
      <c r="BL165" s="45" t="s">
        <v>221</v>
      </c>
      <c r="BM165" s="45">
        <v>3</v>
      </c>
      <c r="BN165" s="45">
        <v>0</v>
      </c>
      <c r="BO165" s="1">
        <v>0</v>
      </c>
      <c r="BP165" s="1">
        <v>0</v>
      </c>
      <c r="BQ165" s="96">
        <v>0</v>
      </c>
      <c r="BR165" s="97" t="s">
        <v>119</v>
      </c>
      <c r="BS165" s="1">
        <v>0</v>
      </c>
      <c r="BT165" s="50"/>
      <c r="BU165" s="50">
        <f>VLOOKUP(BT165,'Начисление очков NEW'!$V$4:$W$68,2,FALSE)</f>
        <v>0</v>
      </c>
    </row>
    <row r="166" spans="2:73" ht="15" hidden="1" customHeight="1" x14ac:dyDescent="0.3">
      <c r="B166" s="89"/>
      <c r="C166" s="90">
        <f t="shared" si="0"/>
        <v>158</v>
      </c>
      <c r="D166" s="83" t="str">
        <f t="shared" si="1"/>
        <v xml:space="preserve"> </v>
      </c>
      <c r="E166" s="103">
        <v>3</v>
      </c>
      <c r="F166" s="107">
        <f t="shared" si="2"/>
        <v>0</v>
      </c>
      <c r="G166" s="91">
        <f t="shared" si="3"/>
        <v>0</v>
      </c>
      <c r="H166" s="84">
        <f t="shared" si="4"/>
        <v>0</v>
      </c>
      <c r="I166" s="92">
        <f t="shared" si="5"/>
        <v>0</v>
      </c>
      <c r="J166" s="93" t="str">
        <f t="shared" si="6"/>
        <v/>
      </c>
      <c r="K166" s="100">
        <f>SUMPRODUCT(LARGE((N166,P166,R166,T166,V166,X166,Z166,AB166,AD166,AF166,AH166,AJ166,AL166,AN166,AP166,AR166,AT166,AV166,AX166,AZ166,BB166,BD166,BF166,BH166,BJ166),{1,2,3,4,5,6,7,8}))</f>
        <v>0</v>
      </c>
      <c r="L166" s="101">
        <f t="shared" si="7"/>
        <v>0</v>
      </c>
      <c r="M166" s="57" t="s">
        <v>119</v>
      </c>
      <c r="N166" s="58">
        <f>IFERROR(VLOOKUP(M166,'Начисление очков NEW'!$V$4:$W$69,2,FALSE),0)</f>
        <v>0</v>
      </c>
      <c r="O166" s="48" t="s">
        <v>119</v>
      </c>
      <c r="P166" s="48">
        <f>IFERROR(VLOOKUP(O166,'Начисление очков NEW'!$G$4:$H$69,2,FALSE),0)</f>
        <v>0</v>
      </c>
      <c r="Q166" s="57" t="s">
        <v>119</v>
      </c>
      <c r="R166" s="58">
        <f>IFERROR(VLOOKUP(Q166,'Начисление очков NEW'!$AF$4:$AG$69,2,FALSE),0)</f>
        <v>0</v>
      </c>
      <c r="S166" s="6" t="s">
        <v>119</v>
      </c>
      <c r="T166" s="59">
        <f>IFERROR(VLOOKUP(S166,'Начисление очков NEW'!$L$4:$M$69,2,FALSE),0)</f>
        <v>0</v>
      </c>
      <c r="U166" s="57" t="s">
        <v>119</v>
      </c>
      <c r="V166" s="58">
        <f>IFERROR(VLOOKUP(U166,'Начисление очков NEW'!$AF$4:$AG$69,2,FALSE),0)</f>
        <v>0</v>
      </c>
      <c r="W166" s="6" t="s">
        <v>119</v>
      </c>
      <c r="X166" s="59">
        <f>IFERROR(VLOOKUP(W166,'Начисление очков NEW'!$B$4:$C$69,2,FALSE),0)</f>
        <v>0</v>
      </c>
      <c r="Y166" s="6" t="s">
        <v>119</v>
      </c>
      <c r="Z166" s="59">
        <f>IFERROR(VLOOKUP(Y166,'Начисление очков NEW'!$V$4:$W$69,2,FALSE),0)</f>
        <v>0</v>
      </c>
      <c r="AA166" s="57" t="s">
        <v>119</v>
      </c>
      <c r="AB166" s="58">
        <f>IFERROR(VLOOKUP(AA166,'Начисление очков NEW'!$G$4:$H$69,2,FALSE),0)</f>
        <v>0</v>
      </c>
      <c r="AC166" s="6" t="s">
        <v>119</v>
      </c>
      <c r="AD166" s="59">
        <f>IFERROR(VLOOKUP(AC166,'Начисление очков NEW'!$V$4:$W$69,2,FALSE),0)</f>
        <v>0</v>
      </c>
      <c r="AE166" s="57" t="s">
        <v>119</v>
      </c>
      <c r="AF166" s="58">
        <f>IFERROR(VLOOKUP(AE166,'Начисление очков NEW'!$B$4:$C$69,2,FALSE),0)</f>
        <v>0</v>
      </c>
      <c r="AG166" s="57" t="s">
        <v>119</v>
      </c>
      <c r="AH166" s="58">
        <f>IFERROR(VLOOKUP(AG166,'Начисление очков NEW'!$V$4:$W$69,2,FALSE),0)</f>
        <v>0</v>
      </c>
      <c r="AI166" s="57" t="s">
        <v>119</v>
      </c>
      <c r="AJ166" s="58">
        <f>IFERROR(VLOOKUP(AI166,'Начисление очков NEW'!$AF$4:$AG$69,2,FALSE),0)</f>
        <v>0</v>
      </c>
      <c r="AK166" s="6" t="s">
        <v>119</v>
      </c>
      <c r="AL166" s="59">
        <f>IFERROR(VLOOKUP(AK166,'Начисление очков NEW'!$V$4:$W$69,2,FALSE),0)</f>
        <v>0</v>
      </c>
      <c r="AM166" s="57" t="s">
        <v>119</v>
      </c>
      <c r="AN166" s="58">
        <f>IFERROR(VLOOKUP(AM166,'Начисление очков NEW'!$B$4:$C$69,2,FALSE),0)</f>
        <v>0</v>
      </c>
      <c r="AO166" s="6" t="s">
        <v>119</v>
      </c>
      <c r="AP166" s="59">
        <f>IFERROR(VLOOKUP(AO166,'Начисление очков NEW'!$V$4:$W$69,2,FALSE),0)</f>
        <v>0</v>
      </c>
      <c r="AQ166" s="57" t="s">
        <v>119</v>
      </c>
      <c r="AR166" s="58">
        <f>IFERROR(VLOOKUP(AQ166,'Начисление очков NEW'!$G$4:$H$69,2,FALSE),0)</f>
        <v>0</v>
      </c>
      <c r="AS166" s="57" t="s">
        <v>119</v>
      </c>
      <c r="AT166" s="58">
        <f>IFERROR(VLOOKUP(AS166,'Начисление очков NEW'!$AF$4:$AG$69,2,FALSE),0)</f>
        <v>0</v>
      </c>
      <c r="AU166" s="6" t="s">
        <v>119</v>
      </c>
      <c r="AV166" s="59">
        <f>IFERROR(VLOOKUP(AU166,'Начисление очков NEW'!$G$4:$H$69,2,FALSE),0)</f>
        <v>0</v>
      </c>
      <c r="AW166" s="6" t="s">
        <v>119</v>
      </c>
      <c r="AX166" s="59">
        <f>IFERROR(VLOOKUP(AW166,'Начисление очков NEW'!$AF$4:$AG$69,2,FALSE),0)</f>
        <v>0</v>
      </c>
      <c r="AY166" s="57"/>
      <c r="AZ166" s="58">
        <f>IFERROR(VLOOKUP(AY166,'Начисление очков NEW'!$V$4:$W$69,2,FALSE),0)</f>
        <v>0</v>
      </c>
      <c r="BA166" s="57"/>
      <c r="BB166" s="58">
        <f>IFERROR(VLOOKUP(BA166,'Начисление очков NEW'!$B$4:$C$69,2,FALSE),0)</f>
        <v>0</v>
      </c>
      <c r="BC166" s="57" t="s">
        <v>119</v>
      </c>
      <c r="BD166" s="58">
        <f>IFERROR(VLOOKUP(BC166,'Начисление очков NEW'!$V$4:$W$69,2,FALSE),0)</f>
        <v>0</v>
      </c>
      <c r="BE166" s="6" t="s">
        <v>119</v>
      </c>
      <c r="BF166" s="59">
        <f>IFERROR(VLOOKUP(BE166,'Начисление очков NEW'!$G$4:$H$69,2,FALSE),0)</f>
        <v>0</v>
      </c>
      <c r="BG166" s="6"/>
      <c r="BH166" s="59">
        <f>IFERROR(VLOOKUP(BG166,'Начисление очков NEW'!$V$4:$W$69,2,FALSE),0)</f>
        <v>0</v>
      </c>
      <c r="BI166" s="57"/>
      <c r="BJ166" s="58">
        <f>IFERROR(VLOOKUP(BI166,'Начисление очков NEW'!$V$4:$W$69,2,FALSE),0)</f>
        <v>0</v>
      </c>
      <c r="BK166" s="45"/>
      <c r="BL166" s="45" t="s">
        <v>221</v>
      </c>
      <c r="BM166" s="45">
        <v>3</v>
      </c>
      <c r="BN166" s="45">
        <v>0</v>
      </c>
      <c r="BO166" s="1">
        <v>0</v>
      </c>
      <c r="BP166" s="1">
        <v>0</v>
      </c>
      <c r="BQ166" s="96">
        <v>0</v>
      </c>
      <c r="BR166" s="97" t="s">
        <v>119</v>
      </c>
      <c r="BS166" s="1">
        <v>0</v>
      </c>
      <c r="BT166" s="50"/>
      <c r="BU166" s="50">
        <f>VLOOKUP(BT166,'Начисление очков NEW'!$V$4:$W$68,2,FALSE)</f>
        <v>0</v>
      </c>
    </row>
    <row r="167" spans="2:73" ht="15" hidden="1" customHeight="1" x14ac:dyDescent="0.3">
      <c r="B167" s="89"/>
      <c r="C167" s="90">
        <f t="shared" si="0"/>
        <v>159</v>
      </c>
      <c r="D167" s="83" t="str">
        <f t="shared" si="1"/>
        <v xml:space="preserve"> </v>
      </c>
      <c r="E167" s="103">
        <v>3</v>
      </c>
      <c r="F167" s="107">
        <f t="shared" si="2"/>
        <v>0</v>
      </c>
      <c r="G167" s="91">
        <f t="shared" si="3"/>
        <v>0</v>
      </c>
      <c r="H167" s="84">
        <f t="shared" si="4"/>
        <v>0</v>
      </c>
      <c r="I167" s="92">
        <f t="shared" si="5"/>
        <v>0</v>
      </c>
      <c r="J167" s="93" t="str">
        <f t="shared" si="6"/>
        <v/>
      </c>
      <c r="K167" s="100">
        <f>SUMPRODUCT(LARGE((N167,P167,R167,T167,V167,X167,Z167,AB167,AD167,AF167,AH167,AJ167,AL167,AN167,AP167,AR167,AT167,AV167,AX167,AZ167,BB167,BD167,BF167,BH167,BJ167),{1,2,3,4,5,6,7,8}))</f>
        <v>0</v>
      </c>
      <c r="L167" s="101">
        <f t="shared" si="7"/>
        <v>0</v>
      </c>
      <c r="M167" s="57" t="s">
        <v>119</v>
      </c>
      <c r="N167" s="58">
        <f>IFERROR(VLOOKUP(M167,'Начисление очков NEW'!$V$4:$W$69,2,FALSE),0)</f>
        <v>0</v>
      </c>
      <c r="O167" s="48" t="s">
        <v>119</v>
      </c>
      <c r="P167" s="48">
        <f>IFERROR(VLOOKUP(O167,'Начисление очков NEW'!$G$4:$H$69,2,FALSE),0)</f>
        <v>0</v>
      </c>
      <c r="Q167" s="57" t="s">
        <v>119</v>
      </c>
      <c r="R167" s="58">
        <f>IFERROR(VLOOKUP(Q167,'Начисление очков NEW'!$AF$4:$AG$69,2,FALSE),0)</f>
        <v>0</v>
      </c>
      <c r="S167" s="6" t="s">
        <v>119</v>
      </c>
      <c r="T167" s="59">
        <f>IFERROR(VLOOKUP(S167,'Начисление очков NEW'!$L$4:$M$69,2,FALSE),0)</f>
        <v>0</v>
      </c>
      <c r="U167" s="57" t="s">
        <v>119</v>
      </c>
      <c r="V167" s="58">
        <f>IFERROR(VLOOKUP(U167,'Начисление очков NEW'!$AF$4:$AG$69,2,FALSE),0)</f>
        <v>0</v>
      </c>
      <c r="W167" s="6" t="s">
        <v>119</v>
      </c>
      <c r="X167" s="59">
        <f>IFERROR(VLOOKUP(W167,'Начисление очков NEW'!$B$4:$C$69,2,FALSE),0)</f>
        <v>0</v>
      </c>
      <c r="Y167" s="6" t="s">
        <v>119</v>
      </c>
      <c r="Z167" s="59">
        <f>IFERROR(VLOOKUP(Y167,'Начисление очков NEW'!$V$4:$W$69,2,FALSE),0)</f>
        <v>0</v>
      </c>
      <c r="AA167" s="57" t="s">
        <v>119</v>
      </c>
      <c r="AB167" s="58">
        <f>IFERROR(VLOOKUP(AA167,'Начисление очков NEW'!$G$4:$H$69,2,FALSE),0)</f>
        <v>0</v>
      </c>
      <c r="AC167" s="6" t="s">
        <v>119</v>
      </c>
      <c r="AD167" s="59">
        <f>IFERROR(VLOOKUP(AC167,'Начисление очков NEW'!$V$4:$W$69,2,FALSE),0)</f>
        <v>0</v>
      </c>
      <c r="AE167" s="57" t="s">
        <v>119</v>
      </c>
      <c r="AF167" s="58">
        <f>IFERROR(VLOOKUP(AE167,'Начисление очков NEW'!$B$4:$C$69,2,FALSE),0)</f>
        <v>0</v>
      </c>
      <c r="AG167" s="57" t="s">
        <v>119</v>
      </c>
      <c r="AH167" s="58">
        <f>IFERROR(VLOOKUP(AG167,'Начисление очков NEW'!$V$4:$W$69,2,FALSE),0)</f>
        <v>0</v>
      </c>
      <c r="AI167" s="57" t="s">
        <v>119</v>
      </c>
      <c r="AJ167" s="58">
        <f>IFERROR(VLOOKUP(AI167,'Начисление очков NEW'!$AF$4:$AG$69,2,FALSE),0)</f>
        <v>0</v>
      </c>
      <c r="AK167" s="6" t="s">
        <v>119</v>
      </c>
      <c r="AL167" s="59">
        <f>IFERROR(VLOOKUP(AK167,'Начисление очков NEW'!$V$4:$W$69,2,FALSE),0)</f>
        <v>0</v>
      </c>
      <c r="AM167" s="57" t="s">
        <v>119</v>
      </c>
      <c r="AN167" s="58">
        <f>IFERROR(VLOOKUP(AM167,'Начисление очков NEW'!$B$4:$C$69,2,FALSE),0)</f>
        <v>0</v>
      </c>
      <c r="AO167" s="6" t="s">
        <v>119</v>
      </c>
      <c r="AP167" s="59">
        <f>IFERROR(VLOOKUP(AO167,'Начисление очков NEW'!$V$4:$W$69,2,FALSE),0)</f>
        <v>0</v>
      </c>
      <c r="AQ167" s="57" t="s">
        <v>119</v>
      </c>
      <c r="AR167" s="58">
        <f>IFERROR(VLOOKUP(AQ167,'Начисление очков NEW'!$G$4:$H$69,2,FALSE),0)</f>
        <v>0</v>
      </c>
      <c r="AS167" s="57" t="s">
        <v>119</v>
      </c>
      <c r="AT167" s="58">
        <f>IFERROR(VLOOKUP(AS167,'Начисление очков NEW'!$AF$4:$AG$69,2,FALSE),0)</f>
        <v>0</v>
      </c>
      <c r="AU167" s="6" t="s">
        <v>119</v>
      </c>
      <c r="AV167" s="59">
        <f>IFERROR(VLOOKUP(AU167,'Начисление очков NEW'!$G$4:$H$69,2,FALSE),0)</f>
        <v>0</v>
      </c>
      <c r="AW167" s="6" t="s">
        <v>119</v>
      </c>
      <c r="AX167" s="59">
        <f>IFERROR(VLOOKUP(AW167,'Начисление очков NEW'!$AF$4:$AG$69,2,FALSE),0)</f>
        <v>0</v>
      </c>
      <c r="AY167" s="57"/>
      <c r="AZ167" s="58">
        <f>IFERROR(VLOOKUP(AY167,'Начисление очков NEW'!$V$4:$W$69,2,FALSE),0)</f>
        <v>0</v>
      </c>
      <c r="BA167" s="57"/>
      <c r="BB167" s="58">
        <f>IFERROR(VLOOKUP(BA167,'Начисление очков NEW'!$B$4:$C$69,2,FALSE),0)</f>
        <v>0</v>
      </c>
      <c r="BC167" s="57" t="s">
        <v>119</v>
      </c>
      <c r="BD167" s="58">
        <f>IFERROR(VLOOKUP(BC167,'Начисление очков NEW'!$V$4:$W$69,2,FALSE),0)</f>
        <v>0</v>
      </c>
      <c r="BE167" s="6" t="s">
        <v>119</v>
      </c>
      <c r="BF167" s="59">
        <f>IFERROR(VLOOKUP(BE167,'Начисление очков NEW'!$G$4:$H$69,2,FALSE),0)</f>
        <v>0</v>
      </c>
      <c r="BG167" s="6"/>
      <c r="BH167" s="59">
        <f>IFERROR(VLOOKUP(BG167,'Начисление очков NEW'!$V$4:$W$69,2,FALSE),0)</f>
        <v>0</v>
      </c>
      <c r="BI167" s="57"/>
      <c r="BJ167" s="58">
        <f>IFERROR(VLOOKUP(BI167,'Начисление очков NEW'!$V$4:$W$69,2,FALSE),0)</f>
        <v>0</v>
      </c>
      <c r="BK167" s="45"/>
      <c r="BL167" s="45" t="s">
        <v>221</v>
      </c>
      <c r="BM167" s="45">
        <v>3</v>
      </c>
      <c r="BN167" s="45">
        <v>0</v>
      </c>
      <c r="BO167" s="1">
        <v>0</v>
      </c>
      <c r="BP167" s="1">
        <v>0</v>
      </c>
      <c r="BQ167" s="96">
        <v>0</v>
      </c>
      <c r="BR167" s="97" t="s">
        <v>119</v>
      </c>
      <c r="BS167" s="1">
        <v>0</v>
      </c>
      <c r="BT167" s="50"/>
      <c r="BU167" s="50">
        <f>VLOOKUP(BT167,'Начисление очков NEW'!$V$4:$W$68,2,FALSE)</f>
        <v>0</v>
      </c>
    </row>
    <row r="168" spans="2:73" ht="15" hidden="1" customHeight="1" x14ac:dyDescent="0.3">
      <c r="B168" s="89"/>
      <c r="C168" s="90">
        <f t="shared" si="0"/>
        <v>160</v>
      </c>
      <c r="D168" s="83" t="str">
        <f t="shared" si="1"/>
        <v xml:space="preserve"> </v>
      </c>
      <c r="E168" s="103">
        <v>3</v>
      </c>
      <c r="F168" s="107">
        <f t="shared" si="2"/>
        <v>0</v>
      </c>
      <c r="G168" s="91">
        <f t="shared" si="3"/>
        <v>0</v>
      </c>
      <c r="H168" s="84">
        <f t="shared" si="4"/>
        <v>0</v>
      </c>
      <c r="I168" s="92">
        <f t="shared" si="5"/>
        <v>0</v>
      </c>
      <c r="J168" s="93" t="str">
        <f t="shared" si="6"/>
        <v/>
      </c>
      <c r="K168" s="100">
        <f>SUMPRODUCT(LARGE((N168,P168,R168,T168,V168,X168,Z168,AB168,AD168,AF168,AH168,AJ168,AL168,AN168,AP168,AR168,AT168,AV168,AX168,AZ168,BB168,BD168,BF168,BH168,BJ168),{1,2,3,4,5,6,7,8}))</f>
        <v>0</v>
      </c>
      <c r="L168" s="101">
        <f t="shared" si="7"/>
        <v>0</v>
      </c>
      <c r="M168" s="57" t="s">
        <v>119</v>
      </c>
      <c r="N168" s="58">
        <f>IFERROR(VLOOKUP(M168,'Начисление очков NEW'!$V$4:$W$69,2,FALSE),0)</f>
        <v>0</v>
      </c>
      <c r="O168" s="48" t="s">
        <v>119</v>
      </c>
      <c r="P168" s="48">
        <f>IFERROR(VLOOKUP(O168,'Начисление очков NEW'!$G$4:$H$69,2,FALSE),0)</f>
        <v>0</v>
      </c>
      <c r="Q168" s="57" t="s">
        <v>119</v>
      </c>
      <c r="R168" s="58">
        <f>IFERROR(VLOOKUP(Q168,'Начисление очков NEW'!$AF$4:$AG$69,2,FALSE),0)</f>
        <v>0</v>
      </c>
      <c r="S168" s="6" t="s">
        <v>119</v>
      </c>
      <c r="T168" s="59">
        <f>IFERROR(VLOOKUP(S168,'Начисление очков NEW'!$L$4:$M$69,2,FALSE),0)</f>
        <v>0</v>
      </c>
      <c r="U168" s="57" t="s">
        <v>119</v>
      </c>
      <c r="V168" s="58">
        <f>IFERROR(VLOOKUP(U168,'Начисление очков NEW'!$AF$4:$AG$69,2,FALSE),0)</f>
        <v>0</v>
      </c>
      <c r="W168" s="6" t="s">
        <v>119</v>
      </c>
      <c r="X168" s="59">
        <f>IFERROR(VLOOKUP(W168,'Начисление очков NEW'!$B$4:$C$69,2,FALSE),0)</f>
        <v>0</v>
      </c>
      <c r="Y168" s="6" t="s">
        <v>119</v>
      </c>
      <c r="Z168" s="59">
        <f>IFERROR(VLOOKUP(Y168,'Начисление очков NEW'!$V$4:$W$69,2,FALSE),0)</f>
        <v>0</v>
      </c>
      <c r="AA168" s="57" t="s">
        <v>119</v>
      </c>
      <c r="AB168" s="58">
        <f>IFERROR(VLOOKUP(AA168,'Начисление очков NEW'!$G$4:$H$69,2,FALSE),0)</f>
        <v>0</v>
      </c>
      <c r="AC168" s="6" t="s">
        <v>119</v>
      </c>
      <c r="AD168" s="59">
        <f>IFERROR(VLOOKUP(AC168,'Начисление очков NEW'!$V$4:$W$69,2,FALSE),0)</f>
        <v>0</v>
      </c>
      <c r="AE168" s="57" t="s">
        <v>119</v>
      </c>
      <c r="AF168" s="58">
        <f>IFERROR(VLOOKUP(AE168,'Начисление очков NEW'!$B$4:$C$69,2,FALSE),0)</f>
        <v>0</v>
      </c>
      <c r="AG168" s="57" t="s">
        <v>119</v>
      </c>
      <c r="AH168" s="58">
        <f>IFERROR(VLOOKUP(AG168,'Начисление очков NEW'!$V$4:$W$69,2,FALSE),0)</f>
        <v>0</v>
      </c>
      <c r="AI168" s="57" t="s">
        <v>119</v>
      </c>
      <c r="AJ168" s="58">
        <f>IFERROR(VLOOKUP(AI168,'Начисление очков NEW'!$AF$4:$AG$69,2,FALSE),0)</f>
        <v>0</v>
      </c>
      <c r="AK168" s="6" t="s">
        <v>119</v>
      </c>
      <c r="AL168" s="59">
        <f>IFERROR(VLOOKUP(AK168,'Начисление очков NEW'!$V$4:$W$69,2,FALSE),0)</f>
        <v>0</v>
      </c>
      <c r="AM168" s="57" t="s">
        <v>119</v>
      </c>
      <c r="AN168" s="58">
        <f>IFERROR(VLOOKUP(AM168,'Начисление очков NEW'!$B$4:$C$69,2,FALSE),0)</f>
        <v>0</v>
      </c>
      <c r="AO168" s="6" t="s">
        <v>119</v>
      </c>
      <c r="AP168" s="59">
        <f>IFERROR(VLOOKUP(AO168,'Начисление очков NEW'!$V$4:$W$69,2,FALSE),0)</f>
        <v>0</v>
      </c>
      <c r="AQ168" s="57" t="s">
        <v>119</v>
      </c>
      <c r="AR168" s="58">
        <f>IFERROR(VLOOKUP(AQ168,'Начисление очков NEW'!$G$4:$H$69,2,FALSE),0)</f>
        <v>0</v>
      </c>
      <c r="AS168" s="57" t="s">
        <v>119</v>
      </c>
      <c r="AT168" s="58">
        <f>IFERROR(VLOOKUP(AS168,'Начисление очков NEW'!$AF$4:$AG$69,2,FALSE),0)</f>
        <v>0</v>
      </c>
      <c r="AU168" s="6" t="s">
        <v>119</v>
      </c>
      <c r="AV168" s="59">
        <f>IFERROR(VLOOKUP(AU168,'Начисление очков NEW'!$G$4:$H$69,2,FALSE),0)</f>
        <v>0</v>
      </c>
      <c r="AW168" s="6" t="s">
        <v>119</v>
      </c>
      <c r="AX168" s="59">
        <f>IFERROR(VLOOKUP(AW168,'Начисление очков NEW'!$AF$4:$AG$69,2,FALSE),0)</f>
        <v>0</v>
      </c>
      <c r="AY168" s="57"/>
      <c r="AZ168" s="58">
        <f>IFERROR(VLOOKUP(AY168,'Начисление очков NEW'!$V$4:$W$69,2,FALSE),0)</f>
        <v>0</v>
      </c>
      <c r="BA168" s="57"/>
      <c r="BB168" s="58">
        <f>IFERROR(VLOOKUP(BA168,'Начисление очков NEW'!$B$4:$C$69,2,FALSE),0)</f>
        <v>0</v>
      </c>
      <c r="BC168" s="57" t="s">
        <v>119</v>
      </c>
      <c r="BD168" s="58">
        <f>IFERROR(VLOOKUP(BC168,'Начисление очков NEW'!$V$4:$W$69,2,FALSE),0)</f>
        <v>0</v>
      </c>
      <c r="BE168" s="6" t="s">
        <v>119</v>
      </c>
      <c r="BF168" s="59">
        <f>IFERROR(VLOOKUP(BE168,'Начисление очков NEW'!$G$4:$H$69,2,FALSE),0)</f>
        <v>0</v>
      </c>
      <c r="BG168" s="6"/>
      <c r="BH168" s="59">
        <f>IFERROR(VLOOKUP(BG168,'Начисление очков NEW'!$V$4:$W$69,2,FALSE),0)</f>
        <v>0</v>
      </c>
      <c r="BI168" s="57"/>
      <c r="BJ168" s="58">
        <f>IFERROR(VLOOKUP(BI168,'Начисление очков NEW'!$V$4:$W$69,2,FALSE),0)</f>
        <v>0</v>
      </c>
      <c r="BK168" s="45"/>
      <c r="BL168" s="45" t="s">
        <v>221</v>
      </c>
      <c r="BM168" s="45">
        <v>3</v>
      </c>
      <c r="BN168" s="45">
        <v>0</v>
      </c>
      <c r="BO168" s="1">
        <v>0</v>
      </c>
      <c r="BP168" s="1">
        <v>0</v>
      </c>
      <c r="BQ168" s="96">
        <v>0</v>
      </c>
      <c r="BR168" s="97" t="s">
        <v>119</v>
      </c>
      <c r="BS168" s="1">
        <v>0</v>
      </c>
      <c r="BT168" s="50"/>
      <c r="BU168" s="50">
        <f>VLOOKUP(BT168,'Начисление очков NEW'!$V$4:$W$68,2,FALSE)</f>
        <v>0</v>
      </c>
    </row>
    <row r="169" spans="2:73" ht="15" hidden="1" customHeight="1" x14ac:dyDescent="0.3">
      <c r="B169" s="89"/>
      <c r="C169" s="90">
        <f t="shared" si="0"/>
        <v>161</v>
      </c>
      <c r="D169" s="83" t="str">
        <f t="shared" ref="D169:D200" si="8">IF(BK169=0," ",IF(BK169-C169=0," ",BK169-C169))</f>
        <v xml:space="preserve"> </v>
      </c>
      <c r="E169" s="103">
        <v>3</v>
      </c>
      <c r="F169" s="107">
        <f t="shared" ref="F169:F200" si="9">E169-BM169</f>
        <v>0</v>
      </c>
      <c r="G169" s="91">
        <f t="shared" si="3"/>
        <v>0</v>
      </c>
      <c r="H169" s="84">
        <f t="shared" si="4"/>
        <v>0</v>
      </c>
      <c r="I169" s="92">
        <f t="shared" si="5"/>
        <v>0</v>
      </c>
      <c r="J169" s="93" t="str">
        <f t="shared" si="6"/>
        <v/>
      </c>
      <c r="K169" s="100">
        <f>SUMPRODUCT(LARGE((N169,P169,R169,T169,V169,X169,Z169,AB169,AD169,AF169,AH169,AJ169,AL169,AN169,AP169,AR169,AT169,AV169,AX169,AZ169,BB169,BD169,BF169,BH169,BJ169),{1,2,3,4,5,6,7,8}))</f>
        <v>0</v>
      </c>
      <c r="L169" s="101">
        <f t="shared" ref="L169:L200" si="10">K169-BS169</f>
        <v>0</v>
      </c>
      <c r="M169" s="57" t="s">
        <v>119</v>
      </c>
      <c r="N169" s="58">
        <f>IFERROR(VLOOKUP(M169,'Начисление очков NEW'!$V$4:$W$69,2,FALSE),0)</f>
        <v>0</v>
      </c>
      <c r="O169" s="48" t="s">
        <v>119</v>
      </c>
      <c r="P169" s="48">
        <f>IFERROR(VLOOKUP(O169,'Начисление очков NEW'!$G$4:$H$69,2,FALSE),0)</f>
        <v>0</v>
      </c>
      <c r="Q169" s="57" t="s">
        <v>119</v>
      </c>
      <c r="R169" s="58">
        <f>IFERROR(VLOOKUP(Q169,'Начисление очков NEW'!$AF$4:$AG$69,2,FALSE),0)</f>
        <v>0</v>
      </c>
      <c r="S169" s="6" t="s">
        <v>119</v>
      </c>
      <c r="T169" s="59">
        <f>IFERROR(VLOOKUP(S169,'Начисление очков NEW'!$L$4:$M$69,2,FALSE),0)</f>
        <v>0</v>
      </c>
      <c r="U169" s="57" t="s">
        <v>119</v>
      </c>
      <c r="V169" s="58">
        <f>IFERROR(VLOOKUP(U169,'Начисление очков NEW'!$AF$4:$AG$69,2,FALSE),0)</f>
        <v>0</v>
      </c>
      <c r="W169" s="6" t="s">
        <v>119</v>
      </c>
      <c r="X169" s="59">
        <f>IFERROR(VLOOKUP(W169,'Начисление очков NEW'!$B$4:$C$69,2,FALSE),0)</f>
        <v>0</v>
      </c>
      <c r="Y169" s="6" t="s">
        <v>119</v>
      </c>
      <c r="Z169" s="59">
        <f>IFERROR(VLOOKUP(Y169,'Начисление очков NEW'!$V$4:$W$69,2,FALSE),0)</f>
        <v>0</v>
      </c>
      <c r="AA169" s="57" t="s">
        <v>119</v>
      </c>
      <c r="AB169" s="58">
        <f>IFERROR(VLOOKUP(AA169,'Начисление очков NEW'!$G$4:$H$69,2,FALSE),0)</f>
        <v>0</v>
      </c>
      <c r="AC169" s="6" t="s">
        <v>119</v>
      </c>
      <c r="AD169" s="59">
        <f>IFERROR(VLOOKUP(AC169,'Начисление очков NEW'!$V$4:$W$69,2,FALSE),0)</f>
        <v>0</v>
      </c>
      <c r="AE169" s="57" t="s">
        <v>119</v>
      </c>
      <c r="AF169" s="58">
        <f>IFERROR(VLOOKUP(AE169,'Начисление очков NEW'!$B$4:$C$69,2,FALSE),0)</f>
        <v>0</v>
      </c>
      <c r="AG169" s="57" t="s">
        <v>119</v>
      </c>
      <c r="AH169" s="58">
        <f>IFERROR(VLOOKUP(AG169,'Начисление очков NEW'!$V$4:$W$69,2,FALSE),0)</f>
        <v>0</v>
      </c>
      <c r="AI169" s="57" t="s">
        <v>119</v>
      </c>
      <c r="AJ169" s="58">
        <f>IFERROR(VLOOKUP(AI169,'Начисление очков NEW'!$AF$4:$AG$69,2,FALSE),0)</f>
        <v>0</v>
      </c>
      <c r="AK169" s="6" t="s">
        <v>119</v>
      </c>
      <c r="AL169" s="59">
        <f>IFERROR(VLOOKUP(AK169,'Начисление очков NEW'!$V$4:$W$69,2,FALSE),0)</f>
        <v>0</v>
      </c>
      <c r="AM169" s="57" t="s">
        <v>119</v>
      </c>
      <c r="AN169" s="58">
        <f>IFERROR(VLOOKUP(AM169,'Начисление очков NEW'!$B$4:$C$69,2,FALSE),0)</f>
        <v>0</v>
      </c>
      <c r="AO169" s="6" t="s">
        <v>119</v>
      </c>
      <c r="AP169" s="59">
        <f>IFERROR(VLOOKUP(AO169,'Начисление очков NEW'!$V$4:$W$69,2,FALSE),0)</f>
        <v>0</v>
      </c>
      <c r="AQ169" s="57" t="s">
        <v>119</v>
      </c>
      <c r="AR169" s="58">
        <f>IFERROR(VLOOKUP(AQ169,'Начисление очков NEW'!$G$4:$H$69,2,FALSE),0)</f>
        <v>0</v>
      </c>
      <c r="AS169" s="57" t="s">
        <v>119</v>
      </c>
      <c r="AT169" s="58">
        <f>IFERROR(VLOOKUP(AS169,'Начисление очков NEW'!$AF$4:$AG$69,2,FALSE),0)</f>
        <v>0</v>
      </c>
      <c r="AU169" s="6" t="s">
        <v>119</v>
      </c>
      <c r="AV169" s="59">
        <f>IFERROR(VLOOKUP(AU169,'Начисление очков NEW'!$G$4:$H$69,2,FALSE),0)</f>
        <v>0</v>
      </c>
      <c r="AW169" s="6" t="s">
        <v>119</v>
      </c>
      <c r="AX169" s="59">
        <f>IFERROR(VLOOKUP(AW169,'Начисление очков NEW'!$AF$4:$AG$69,2,FALSE),0)</f>
        <v>0</v>
      </c>
      <c r="AY169" s="57"/>
      <c r="AZ169" s="58">
        <f>IFERROR(VLOOKUP(AY169,'Начисление очков NEW'!$V$4:$W$69,2,FALSE),0)</f>
        <v>0</v>
      </c>
      <c r="BA169" s="57"/>
      <c r="BB169" s="58">
        <f>IFERROR(VLOOKUP(BA169,'Начисление очков NEW'!$B$4:$C$69,2,FALSE),0)</f>
        <v>0</v>
      </c>
      <c r="BC169" s="57" t="s">
        <v>119</v>
      </c>
      <c r="BD169" s="58">
        <f>IFERROR(VLOOKUP(BC169,'Начисление очков NEW'!$V$4:$W$69,2,FALSE),0)</f>
        <v>0</v>
      </c>
      <c r="BE169" s="6" t="s">
        <v>119</v>
      </c>
      <c r="BF169" s="59">
        <f>IFERROR(VLOOKUP(BE169,'Начисление очков NEW'!$G$4:$H$69,2,FALSE),0)</f>
        <v>0</v>
      </c>
      <c r="BG169" s="6"/>
      <c r="BH169" s="59">
        <f>IFERROR(VLOOKUP(BG169,'Начисление очков NEW'!$V$4:$W$69,2,FALSE),0)</f>
        <v>0</v>
      </c>
      <c r="BI169" s="57"/>
      <c r="BJ169" s="58">
        <f>IFERROR(VLOOKUP(BI169,'Начисление очков NEW'!$V$4:$W$69,2,FALSE),0)</f>
        <v>0</v>
      </c>
      <c r="BK169" s="45"/>
      <c r="BL169" s="45" t="s">
        <v>221</v>
      </c>
      <c r="BM169" s="45">
        <v>3</v>
      </c>
      <c r="BN169" s="45">
        <v>0</v>
      </c>
      <c r="BO169" s="1">
        <v>0</v>
      </c>
      <c r="BP169" s="1">
        <v>0</v>
      </c>
      <c r="BQ169" s="96">
        <v>0</v>
      </c>
      <c r="BR169" s="97" t="s">
        <v>119</v>
      </c>
      <c r="BS169" s="1">
        <v>0</v>
      </c>
      <c r="BT169" s="50"/>
      <c r="BU169" s="50">
        <f>VLOOKUP(BT169,'Начисление очков NEW'!$V$4:$W$68,2,FALSE)</f>
        <v>0</v>
      </c>
    </row>
    <row r="170" spans="2:73" ht="15" hidden="1" customHeight="1" x14ac:dyDescent="0.3">
      <c r="B170" s="89"/>
      <c r="C170" s="90">
        <f t="shared" si="0"/>
        <v>162</v>
      </c>
      <c r="D170" s="83" t="str">
        <f t="shared" si="8"/>
        <v xml:space="preserve"> </v>
      </c>
      <c r="E170" s="103">
        <v>3</v>
      </c>
      <c r="F170" s="107">
        <f t="shared" si="9"/>
        <v>0</v>
      </c>
      <c r="G170" s="91">
        <f t="shared" si="3"/>
        <v>0</v>
      </c>
      <c r="H170" s="84">
        <f t="shared" si="4"/>
        <v>0</v>
      </c>
      <c r="I170" s="92">
        <f t="shared" si="5"/>
        <v>0</v>
      </c>
      <c r="J170" s="93" t="str">
        <f t="shared" si="6"/>
        <v/>
      </c>
      <c r="K170" s="100">
        <f>SUMPRODUCT(LARGE((N170,P170,R170,T170,V170,X170,Z170,AB170,AD170,AF170,AH170,AJ170,AL170,AN170,AP170,AR170,AT170,AV170,AX170,AZ170,BB170,BD170,BF170,BH170,BJ170),{1,2,3,4,5,6,7,8}))</f>
        <v>0</v>
      </c>
      <c r="L170" s="101">
        <f t="shared" si="10"/>
        <v>0</v>
      </c>
      <c r="M170" s="57" t="s">
        <v>119</v>
      </c>
      <c r="N170" s="58">
        <f>IFERROR(VLOOKUP(M170,'Начисление очков NEW'!$V$4:$W$69,2,FALSE),0)</f>
        <v>0</v>
      </c>
      <c r="O170" s="48" t="s">
        <v>119</v>
      </c>
      <c r="P170" s="48">
        <f>IFERROR(VLOOKUP(O170,'Начисление очков NEW'!$G$4:$H$69,2,FALSE),0)</f>
        <v>0</v>
      </c>
      <c r="Q170" s="57" t="s">
        <v>119</v>
      </c>
      <c r="R170" s="58">
        <f>IFERROR(VLOOKUP(Q170,'Начисление очков NEW'!$AF$4:$AG$69,2,FALSE),0)</f>
        <v>0</v>
      </c>
      <c r="S170" s="6" t="s">
        <v>119</v>
      </c>
      <c r="T170" s="59">
        <f>IFERROR(VLOOKUP(S170,'Начисление очков NEW'!$L$4:$M$69,2,FALSE),0)</f>
        <v>0</v>
      </c>
      <c r="U170" s="57" t="s">
        <v>119</v>
      </c>
      <c r="V170" s="58">
        <f>IFERROR(VLOOKUP(U170,'Начисление очков NEW'!$AF$4:$AG$69,2,FALSE),0)</f>
        <v>0</v>
      </c>
      <c r="W170" s="6" t="s">
        <v>119</v>
      </c>
      <c r="X170" s="59">
        <f>IFERROR(VLOOKUP(W170,'Начисление очков NEW'!$B$4:$C$69,2,FALSE),0)</f>
        <v>0</v>
      </c>
      <c r="Y170" s="6" t="s">
        <v>119</v>
      </c>
      <c r="Z170" s="59">
        <f>IFERROR(VLOOKUP(Y170,'Начисление очков NEW'!$V$4:$W$69,2,FALSE),0)</f>
        <v>0</v>
      </c>
      <c r="AA170" s="57" t="s">
        <v>119</v>
      </c>
      <c r="AB170" s="58">
        <f>IFERROR(VLOOKUP(AA170,'Начисление очков NEW'!$G$4:$H$69,2,FALSE),0)</f>
        <v>0</v>
      </c>
      <c r="AC170" s="6" t="s">
        <v>119</v>
      </c>
      <c r="AD170" s="59">
        <f>IFERROR(VLOOKUP(AC170,'Начисление очков NEW'!$V$4:$W$69,2,FALSE),0)</f>
        <v>0</v>
      </c>
      <c r="AE170" s="57" t="s">
        <v>119</v>
      </c>
      <c r="AF170" s="58">
        <f>IFERROR(VLOOKUP(AE170,'Начисление очков NEW'!$B$4:$C$69,2,FALSE),0)</f>
        <v>0</v>
      </c>
      <c r="AG170" s="57" t="s">
        <v>119</v>
      </c>
      <c r="AH170" s="58">
        <f>IFERROR(VLOOKUP(AG170,'Начисление очков NEW'!$V$4:$W$69,2,FALSE),0)</f>
        <v>0</v>
      </c>
      <c r="AI170" s="57" t="s">
        <v>119</v>
      </c>
      <c r="AJ170" s="58">
        <f>IFERROR(VLOOKUP(AI170,'Начисление очков NEW'!$AF$4:$AG$69,2,FALSE),0)</f>
        <v>0</v>
      </c>
      <c r="AK170" s="6" t="s">
        <v>119</v>
      </c>
      <c r="AL170" s="59">
        <f>IFERROR(VLOOKUP(AK170,'Начисление очков NEW'!$V$4:$W$69,2,FALSE),0)</f>
        <v>0</v>
      </c>
      <c r="AM170" s="57" t="s">
        <v>119</v>
      </c>
      <c r="AN170" s="58">
        <f>IFERROR(VLOOKUP(AM170,'Начисление очков NEW'!$B$4:$C$69,2,FALSE),0)</f>
        <v>0</v>
      </c>
      <c r="AO170" s="6" t="s">
        <v>119</v>
      </c>
      <c r="AP170" s="59">
        <f>IFERROR(VLOOKUP(AO170,'Начисление очков NEW'!$V$4:$W$69,2,FALSE),0)</f>
        <v>0</v>
      </c>
      <c r="AQ170" s="57" t="s">
        <v>119</v>
      </c>
      <c r="AR170" s="58">
        <f>IFERROR(VLOOKUP(AQ170,'Начисление очков NEW'!$G$4:$H$69,2,FALSE),0)</f>
        <v>0</v>
      </c>
      <c r="AS170" s="57" t="s">
        <v>119</v>
      </c>
      <c r="AT170" s="58">
        <f>IFERROR(VLOOKUP(AS170,'Начисление очков NEW'!$AF$4:$AG$69,2,FALSE),0)</f>
        <v>0</v>
      </c>
      <c r="AU170" s="6" t="s">
        <v>119</v>
      </c>
      <c r="AV170" s="59">
        <f>IFERROR(VLOOKUP(AU170,'Начисление очков NEW'!$G$4:$H$69,2,FALSE),0)</f>
        <v>0</v>
      </c>
      <c r="AW170" s="6" t="s">
        <v>119</v>
      </c>
      <c r="AX170" s="59">
        <f>IFERROR(VLOOKUP(AW170,'Начисление очков NEW'!$AF$4:$AG$69,2,FALSE),0)</f>
        <v>0</v>
      </c>
      <c r="AY170" s="57"/>
      <c r="AZ170" s="58">
        <f>IFERROR(VLOOKUP(AY170,'Начисление очков NEW'!$V$4:$W$69,2,FALSE),0)</f>
        <v>0</v>
      </c>
      <c r="BA170" s="57"/>
      <c r="BB170" s="58">
        <f>IFERROR(VLOOKUP(BA170,'Начисление очков NEW'!$B$4:$C$69,2,FALSE),0)</f>
        <v>0</v>
      </c>
      <c r="BC170" s="57" t="s">
        <v>119</v>
      </c>
      <c r="BD170" s="58">
        <f>IFERROR(VLOOKUP(BC170,'Начисление очков NEW'!$V$4:$W$69,2,FALSE),0)</f>
        <v>0</v>
      </c>
      <c r="BE170" s="6" t="s">
        <v>119</v>
      </c>
      <c r="BF170" s="59">
        <f>IFERROR(VLOOKUP(BE170,'Начисление очков NEW'!$G$4:$H$69,2,FALSE),0)</f>
        <v>0</v>
      </c>
      <c r="BG170" s="6"/>
      <c r="BH170" s="59">
        <f>IFERROR(VLOOKUP(BG170,'Начисление очков NEW'!$V$4:$W$69,2,FALSE),0)</f>
        <v>0</v>
      </c>
      <c r="BI170" s="57"/>
      <c r="BJ170" s="58">
        <f>IFERROR(VLOOKUP(BI170,'Начисление очков NEW'!$V$4:$W$69,2,FALSE),0)</f>
        <v>0</v>
      </c>
      <c r="BK170" s="45"/>
      <c r="BL170" s="45" t="s">
        <v>221</v>
      </c>
      <c r="BM170" s="45">
        <v>3</v>
      </c>
      <c r="BN170" s="45">
        <v>0</v>
      </c>
      <c r="BO170" s="1">
        <v>0</v>
      </c>
      <c r="BP170" s="1">
        <v>0</v>
      </c>
      <c r="BQ170" s="96">
        <v>0</v>
      </c>
      <c r="BR170" s="97" t="s">
        <v>119</v>
      </c>
      <c r="BS170" s="1">
        <v>0</v>
      </c>
      <c r="BT170" s="50"/>
      <c r="BU170" s="50">
        <f>VLOOKUP(BT170,'Начисление очков NEW'!$V$4:$W$68,2,FALSE)</f>
        <v>0</v>
      </c>
    </row>
    <row r="171" spans="2:73" ht="15" hidden="1" customHeight="1" x14ac:dyDescent="0.3">
      <c r="B171" s="89"/>
      <c r="C171" s="90">
        <f t="shared" si="0"/>
        <v>163</v>
      </c>
      <c r="D171" s="83" t="str">
        <f t="shared" si="8"/>
        <v xml:space="preserve"> </v>
      </c>
      <c r="E171" s="103">
        <v>3</v>
      </c>
      <c r="F171" s="107">
        <f t="shared" si="9"/>
        <v>0</v>
      </c>
      <c r="G171" s="91">
        <f t="shared" si="3"/>
        <v>0</v>
      </c>
      <c r="H171" s="84">
        <f t="shared" si="4"/>
        <v>0</v>
      </c>
      <c r="I171" s="92">
        <f t="shared" si="5"/>
        <v>0</v>
      </c>
      <c r="J171" s="93" t="str">
        <f t="shared" si="6"/>
        <v/>
      </c>
      <c r="K171" s="100">
        <f>SUMPRODUCT(LARGE((N171,P171,R171,T171,V171,X171,Z171,AB171,AD171,AF171,AH171,AJ171,AL171,AN171,AP171,AR171,AT171,AV171,AX171,AZ171,BB171,BD171,BF171,BH171,BJ171),{1,2,3,4,5,6,7,8}))</f>
        <v>0</v>
      </c>
      <c r="L171" s="101">
        <f t="shared" si="10"/>
        <v>0</v>
      </c>
      <c r="M171" s="57" t="s">
        <v>119</v>
      </c>
      <c r="N171" s="58">
        <f>IFERROR(VLOOKUP(M171,'Начисление очков NEW'!$V$4:$W$69,2,FALSE),0)</f>
        <v>0</v>
      </c>
      <c r="O171" s="48" t="s">
        <v>119</v>
      </c>
      <c r="P171" s="48">
        <f>IFERROR(VLOOKUP(O171,'Начисление очков NEW'!$G$4:$H$69,2,FALSE),0)</f>
        <v>0</v>
      </c>
      <c r="Q171" s="57" t="s">
        <v>119</v>
      </c>
      <c r="R171" s="58">
        <f>IFERROR(VLOOKUP(Q171,'Начисление очков NEW'!$AF$4:$AG$69,2,FALSE),0)</f>
        <v>0</v>
      </c>
      <c r="S171" s="6" t="s">
        <v>119</v>
      </c>
      <c r="T171" s="59">
        <f>IFERROR(VLOOKUP(S171,'Начисление очков NEW'!$L$4:$M$69,2,FALSE),0)</f>
        <v>0</v>
      </c>
      <c r="U171" s="57" t="s">
        <v>119</v>
      </c>
      <c r="V171" s="58">
        <f>IFERROR(VLOOKUP(U171,'Начисление очков NEW'!$AF$4:$AG$69,2,FALSE),0)</f>
        <v>0</v>
      </c>
      <c r="W171" s="6" t="s">
        <v>119</v>
      </c>
      <c r="X171" s="59">
        <f>IFERROR(VLOOKUP(W171,'Начисление очков NEW'!$B$4:$C$69,2,FALSE),0)</f>
        <v>0</v>
      </c>
      <c r="Y171" s="6" t="s">
        <v>119</v>
      </c>
      <c r="Z171" s="59">
        <f>IFERROR(VLOOKUP(Y171,'Начисление очков NEW'!$V$4:$W$69,2,FALSE),0)</f>
        <v>0</v>
      </c>
      <c r="AA171" s="57" t="s">
        <v>119</v>
      </c>
      <c r="AB171" s="58">
        <f>IFERROR(VLOOKUP(AA171,'Начисление очков NEW'!$G$4:$H$69,2,FALSE),0)</f>
        <v>0</v>
      </c>
      <c r="AC171" s="6" t="s">
        <v>119</v>
      </c>
      <c r="AD171" s="59">
        <f>IFERROR(VLOOKUP(AC171,'Начисление очков NEW'!$V$4:$W$69,2,FALSE),0)</f>
        <v>0</v>
      </c>
      <c r="AE171" s="57" t="s">
        <v>119</v>
      </c>
      <c r="AF171" s="58">
        <f>IFERROR(VLOOKUP(AE171,'Начисление очков NEW'!$B$4:$C$69,2,FALSE),0)</f>
        <v>0</v>
      </c>
      <c r="AG171" s="57" t="s">
        <v>119</v>
      </c>
      <c r="AH171" s="58">
        <f>IFERROR(VLOOKUP(AG171,'Начисление очков NEW'!$V$4:$W$69,2,FALSE),0)</f>
        <v>0</v>
      </c>
      <c r="AI171" s="57" t="s">
        <v>119</v>
      </c>
      <c r="AJ171" s="58">
        <f>IFERROR(VLOOKUP(AI171,'Начисление очков NEW'!$AF$4:$AG$69,2,FALSE),0)</f>
        <v>0</v>
      </c>
      <c r="AK171" s="6" t="s">
        <v>119</v>
      </c>
      <c r="AL171" s="59">
        <f>IFERROR(VLOOKUP(AK171,'Начисление очков NEW'!$V$4:$W$69,2,FALSE),0)</f>
        <v>0</v>
      </c>
      <c r="AM171" s="57" t="s">
        <v>119</v>
      </c>
      <c r="AN171" s="58">
        <f>IFERROR(VLOOKUP(AM171,'Начисление очков NEW'!$B$4:$C$69,2,FALSE),0)</f>
        <v>0</v>
      </c>
      <c r="AO171" s="6" t="s">
        <v>119</v>
      </c>
      <c r="AP171" s="59">
        <f>IFERROR(VLOOKUP(AO171,'Начисление очков NEW'!$V$4:$W$69,2,FALSE),0)</f>
        <v>0</v>
      </c>
      <c r="AQ171" s="57" t="s">
        <v>119</v>
      </c>
      <c r="AR171" s="58">
        <f>IFERROR(VLOOKUP(AQ171,'Начисление очков NEW'!$G$4:$H$69,2,FALSE),0)</f>
        <v>0</v>
      </c>
      <c r="AS171" s="57" t="s">
        <v>119</v>
      </c>
      <c r="AT171" s="58">
        <f>IFERROR(VLOOKUP(AS171,'Начисление очков NEW'!$AF$4:$AG$69,2,FALSE),0)</f>
        <v>0</v>
      </c>
      <c r="AU171" s="6" t="s">
        <v>119</v>
      </c>
      <c r="AV171" s="59">
        <f>IFERROR(VLOOKUP(AU171,'Начисление очков NEW'!$G$4:$H$69,2,FALSE),0)</f>
        <v>0</v>
      </c>
      <c r="AW171" s="6" t="s">
        <v>119</v>
      </c>
      <c r="AX171" s="59">
        <f>IFERROR(VLOOKUP(AW171,'Начисление очков NEW'!$AF$4:$AG$69,2,FALSE),0)</f>
        <v>0</v>
      </c>
      <c r="AY171" s="57"/>
      <c r="AZ171" s="58">
        <f>IFERROR(VLOOKUP(AY171,'Начисление очков NEW'!$V$4:$W$69,2,FALSE),0)</f>
        <v>0</v>
      </c>
      <c r="BA171" s="57"/>
      <c r="BB171" s="58">
        <f>IFERROR(VLOOKUP(BA171,'Начисление очков NEW'!$B$4:$C$69,2,FALSE),0)</f>
        <v>0</v>
      </c>
      <c r="BC171" s="57" t="s">
        <v>119</v>
      </c>
      <c r="BD171" s="58">
        <f>IFERROR(VLOOKUP(BC171,'Начисление очков NEW'!$V$4:$W$69,2,FALSE),0)</f>
        <v>0</v>
      </c>
      <c r="BE171" s="6" t="s">
        <v>119</v>
      </c>
      <c r="BF171" s="59">
        <f>IFERROR(VLOOKUP(BE171,'Начисление очков NEW'!$G$4:$H$69,2,FALSE),0)</f>
        <v>0</v>
      </c>
      <c r="BG171" s="6"/>
      <c r="BH171" s="59">
        <f>IFERROR(VLOOKUP(BG171,'Начисление очков NEW'!$V$4:$W$69,2,FALSE),0)</f>
        <v>0</v>
      </c>
      <c r="BI171" s="57"/>
      <c r="BJ171" s="58">
        <f>IFERROR(VLOOKUP(BI171,'Начисление очков NEW'!$V$4:$W$69,2,FALSE),0)</f>
        <v>0</v>
      </c>
      <c r="BK171" s="45"/>
      <c r="BL171" s="45" t="s">
        <v>221</v>
      </c>
      <c r="BM171" s="45">
        <v>3</v>
      </c>
      <c r="BN171" s="45">
        <v>0</v>
      </c>
      <c r="BO171" s="1">
        <v>0</v>
      </c>
      <c r="BP171" s="1">
        <v>0</v>
      </c>
      <c r="BQ171" s="96">
        <v>0</v>
      </c>
      <c r="BR171" s="97" t="s">
        <v>119</v>
      </c>
      <c r="BS171" s="1">
        <v>0</v>
      </c>
      <c r="BT171" s="50"/>
      <c r="BU171" s="50">
        <f>VLOOKUP(BT171,'Начисление очков NEW'!$V$4:$W$68,2,FALSE)</f>
        <v>0</v>
      </c>
    </row>
    <row r="172" spans="2:73" ht="15" hidden="1" customHeight="1" x14ac:dyDescent="0.3">
      <c r="B172" s="89"/>
      <c r="C172" s="90">
        <f t="shared" si="0"/>
        <v>164</v>
      </c>
      <c r="D172" s="83" t="str">
        <f t="shared" si="8"/>
        <v xml:space="preserve"> </v>
      </c>
      <c r="E172" s="103">
        <v>3</v>
      </c>
      <c r="F172" s="107">
        <f t="shared" si="9"/>
        <v>0</v>
      </c>
      <c r="G172" s="91">
        <f t="shared" si="3"/>
        <v>0</v>
      </c>
      <c r="H172" s="84">
        <f t="shared" si="4"/>
        <v>0</v>
      </c>
      <c r="I172" s="92">
        <f t="shared" si="5"/>
        <v>0</v>
      </c>
      <c r="J172" s="93" t="str">
        <f t="shared" si="6"/>
        <v/>
      </c>
      <c r="K172" s="100">
        <f>SUMPRODUCT(LARGE((N172,P172,R172,T172,V172,X172,Z172,AB172,AD172,AF172,AH172,AJ172,AL172,AN172,AP172,AR172,AT172,AV172,AX172,AZ172,BB172,BD172,BF172,BH172,BJ172),{1,2,3,4,5,6,7,8}))</f>
        <v>0</v>
      </c>
      <c r="L172" s="101">
        <f t="shared" si="10"/>
        <v>0</v>
      </c>
      <c r="M172" s="57" t="s">
        <v>119</v>
      </c>
      <c r="N172" s="58">
        <f>IFERROR(VLOOKUP(M172,'Начисление очков NEW'!$V$4:$W$69,2,FALSE),0)</f>
        <v>0</v>
      </c>
      <c r="O172" s="48" t="s">
        <v>119</v>
      </c>
      <c r="P172" s="48">
        <f>IFERROR(VLOOKUP(O172,'Начисление очков NEW'!$G$4:$H$69,2,FALSE),0)</f>
        <v>0</v>
      </c>
      <c r="Q172" s="57" t="s">
        <v>119</v>
      </c>
      <c r="R172" s="58">
        <f>IFERROR(VLOOKUP(Q172,'Начисление очков NEW'!$AF$4:$AG$69,2,FALSE),0)</f>
        <v>0</v>
      </c>
      <c r="S172" s="6" t="s">
        <v>119</v>
      </c>
      <c r="T172" s="59">
        <f>IFERROR(VLOOKUP(S172,'Начисление очков NEW'!$L$4:$M$69,2,FALSE),0)</f>
        <v>0</v>
      </c>
      <c r="U172" s="57" t="s">
        <v>119</v>
      </c>
      <c r="V172" s="58">
        <f>IFERROR(VLOOKUP(U172,'Начисление очков NEW'!$AF$4:$AG$69,2,FALSE),0)</f>
        <v>0</v>
      </c>
      <c r="W172" s="6" t="s">
        <v>119</v>
      </c>
      <c r="X172" s="59">
        <f>IFERROR(VLOOKUP(W172,'Начисление очков NEW'!$B$4:$C$69,2,FALSE),0)</f>
        <v>0</v>
      </c>
      <c r="Y172" s="6" t="s">
        <v>119</v>
      </c>
      <c r="Z172" s="59">
        <f>IFERROR(VLOOKUP(Y172,'Начисление очков NEW'!$V$4:$W$69,2,FALSE),0)</f>
        <v>0</v>
      </c>
      <c r="AA172" s="57" t="s">
        <v>119</v>
      </c>
      <c r="AB172" s="58">
        <f>IFERROR(VLOOKUP(AA172,'Начисление очков NEW'!$G$4:$H$69,2,FALSE),0)</f>
        <v>0</v>
      </c>
      <c r="AC172" s="6" t="s">
        <v>119</v>
      </c>
      <c r="AD172" s="59">
        <f>IFERROR(VLOOKUP(AC172,'Начисление очков NEW'!$V$4:$W$69,2,FALSE),0)</f>
        <v>0</v>
      </c>
      <c r="AE172" s="57" t="s">
        <v>119</v>
      </c>
      <c r="AF172" s="58">
        <f>IFERROR(VLOOKUP(AE172,'Начисление очков NEW'!$B$4:$C$69,2,FALSE),0)</f>
        <v>0</v>
      </c>
      <c r="AG172" s="57" t="s">
        <v>119</v>
      </c>
      <c r="AH172" s="58">
        <f>IFERROR(VLOOKUP(AG172,'Начисление очков NEW'!$V$4:$W$69,2,FALSE),0)</f>
        <v>0</v>
      </c>
      <c r="AI172" s="57" t="s">
        <v>119</v>
      </c>
      <c r="AJ172" s="58">
        <f>IFERROR(VLOOKUP(AI172,'Начисление очков NEW'!$AF$4:$AG$69,2,FALSE),0)</f>
        <v>0</v>
      </c>
      <c r="AK172" s="6" t="s">
        <v>119</v>
      </c>
      <c r="AL172" s="59">
        <f>IFERROR(VLOOKUP(AK172,'Начисление очков NEW'!$V$4:$W$69,2,FALSE),0)</f>
        <v>0</v>
      </c>
      <c r="AM172" s="57" t="s">
        <v>119</v>
      </c>
      <c r="AN172" s="58">
        <f>IFERROR(VLOOKUP(AM172,'Начисление очков NEW'!$B$4:$C$69,2,FALSE),0)</f>
        <v>0</v>
      </c>
      <c r="AO172" s="6" t="s">
        <v>119</v>
      </c>
      <c r="AP172" s="59">
        <f>IFERROR(VLOOKUP(AO172,'Начисление очков NEW'!$V$4:$W$69,2,FALSE),0)</f>
        <v>0</v>
      </c>
      <c r="AQ172" s="57" t="s">
        <v>119</v>
      </c>
      <c r="AR172" s="58">
        <f>IFERROR(VLOOKUP(AQ172,'Начисление очков NEW'!$G$4:$H$69,2,FALSE),0)</f>
        <v>0</v>
      </c>
      <c r="AS172" s="57" t="s">
        <v>119</v>
      </c>
      <c r="AT172" s="58">
        <f>IFERROR(VLOOKUP(AS172,'Начисление очков NEW'!$AF$4:$AG$69,2,FALSE),0)</f>
        <v>0</v>
      </c>
      <c r="AU172" s="6" t="s">
        <v>119</v>
      </c>
      <c r="AV172" s="59">
        <f>IFERROR(VLOOKUP(AU172,'Начисление очков NEW'!$G$4:$H$69,2,FALSE),0)</f>
        <v>0</v>
      </c>
      <c r="AW172" s="6" t="s">
        <v>119</v>
      </c>
      <c r="AX172" s="59">
        <f>IFERROR(VLOOKUP(AW172,'Начисление очков NEW'!$AF$4:$AG$69,2,FALSE),0)</f>
        <v>0</v>
      </c>
      <c r="AY172" s="57"/>
      <c r="AZ172" s="58">
        <f>IFERROR(VLOOKUP(AY172,'Начисление очков NEW'!$V$4:$W$69,2,FALSE),0)</f>
        <v>0</v>
      </c>
      <c r="BA172" s="57"/>
      <c r="BB172" s="58">
        <f>IFERROR(VLOOKUP(BA172,'Начисление очков NEW'!$B$4:$C$69,2,FALSE),0)</f>
        <v>0</v>
      </c>
      <c r="BC172" s="57" t="s">
        <v>119</v>
      </c>
      <c r="BD172" s="58">
        <f>IFERROR(VLOOKUP(BC172,'Начисление очков NEW'!$V$4:$W$69,2,FALSE),0)</f>
        <v>0</v>
      </c>
      <c r="BE172" s="6" t="s">
        <v>119</v>
      </c>
      <c r="BF172" s="59">
        <f>IFERROR(VLOOKUP(BE172,'Начисление очков NEW'!$G$4:$H$69,2,FALSE),0)</f>
        <v>0</v>
      </c>
      <c r="BG172" s="6"/>
      <c r="BH172" s="59">
        <f>IFERROR(VLOOKUP(BG172,'Начисление очков NEW'!$V$4:$W$69,2,FALSE),0)</f>
        <v>0</v>
      </c>
      <c r="BI172" s="57"/>
      <c r="BJ172" s="58">
        <f>IFERROR(VLOOKUP(BI172,'Начисление очков NEW'!$V$4:$W$69,2,FALSE),0)</f>
        <v>0</v>
      </c>
      <c r="BK172" s="45"/>
      <c r="BL172" s="45" t="s">
        <v>221</v>
      </c>
      <c r="BM172" s="45">
        <v>3</v>
      </c>
      <c r="BN172" s="45">
        <v>0</v>
      </c>
      <c r="BO172" s="1">
        <v>0</v>
      </c>
      <c r="BP172" s="1">
        <v>0</v>
      </c>
      <c r="BQ172" s="96">
        <v>0</v>
      </c>
      <c r="BR172" s="97" t="s">
        <v>119</v>
      </c>
      <c r="BS172" s="1">
        <v>0</v>
      </c>
      <c r="BT172" s="50"/>
      <c r="BU172" s="50">
        <f>VLOOKUP(BT172,'Начисление очков NEW'!$V$4:$W$68,2,FALSE)</f>
        <v>0</v>
      </c>
    </row>
    <row r="173" spans="2:73" ht="15" hidden="1" customHeight="1" x14ac:dyDescent="0.3">
      <c r="B173" s="104"/>
      <c r="C173" s="90">
        <f t="shared" si="0"/>
        <v>165</v>
      </c>
      <c r="D173" s="83" t="str">
        <f t="shared" si="8"/>
        <v xml:space="preserve"> </v>
      </c>
      <c r="E173" s="103">
        <v>3</v>
      </c>
      <c r="F173" s="107">
        <f t="shared" si="9"/>
        <v>0</v>
      </c>
      <c r="G173" s="91">
        <f t="shared" si="3"/>
        <v>0</v>
      </c>
      <c r="H173" s="84">
        <f t="shared" si="4"/>
        <v>0</v>
      </c>
      <c r="I173" s="92">
        <f t="shared" si="5"/>
        <v>0</v>
      </c>
      <c r="J173" s="93" t="str">
        <f t="shared" si="6"/>
        <v/>
      </c>
      <c r="K173" s="100">
        <f>SUMPRODUCT(LARGE((N173,P173,R173,T173,V173,X173,Z173,AB173,AD173,AF173,AH173,AJ173,AL173,AN173,AP173,AR173,AT173,AV173,AX173,AZ173,BB173,BD173,BF173,BH173,BJ173),{1,2,3,4,5,6,7,8}))</f>
        <v>0</v>
      </c>
      <c r="L173" s="101">
        <f t="shared" si="10"/>
        <v>0</v>
      </c>
      <c r="M173" s="57" t="str">
        <f>IFERROR(INDEX('Ласт турнир'!$A$1:$A$96,MATCH($B173,'Ласт турнир'!$B$1:$B$96,0)),"")</f>
        <v/>
      </c>
      <c r="N173" s="58">
        <f>IFERROR(VLOOKUP(M173,'Начисление очков NEW'!$V$4:$W$69,2,FALSE),0)</f>
        <v>0</v>
      </c>
      <c r="O173" s="48" t="str">
        <f>IFERROR(INDEX('Ласт турнир'!$A$1:$A$96,MATCH($B173,'Ласт турнир'!$B$1:$B$96,0)),"")</f>
        <v/>
      </c>
      <c r="P173" s="48">
        <f>IFERROR(VLOOKUP(O173,'Начисление очков NEW'!$G$4:$H$69,2,FALSE),0)</f>
        <v>0</v>
      </c>
      <c r="Q173" s="57" t="str">
        <f>IFERROR(INDEX('Ласт турнир'!$A$1:$A$96,MATCH($B173,'Ласт турнир'!$B$1:$B$96,0)),"")</f>
        <v/>
      </c>
      <c r="R173" s="58">
        <f>IFERROR(VLOOKUP(Q173,'Начисление очков NEW'!$AF$4:$AG$69,2,FALSE),0)</f>
        <v>0</v>
      </c>
      <c r="S173" s="6" t="str">
        <f>IFERROR(INDEX('Ласт турнир'!$A$1:$A$96,MATCH($B173,'Ласт турнир'!$B$1:$B$96,0)),"")</f>
        <v/>
      </c>
      <c r="T173" s="59">
        <f>IFERROR(VLOOKUP(S173,'Начисление очков NEW'!$L$4:$M$69,2,FALSE),0)</f>
        <v>0</v>
      </c>
      <c r="U173" s="57" t="str">
        <f>IFERROR(INDEX('Ласт турнир'!$A$1:$A$96,MATCH($B173,'Ласт турнир'!$B$1:$B$96,0)),"")</f>
        <v/>
      </c>
      <c r="V173" s="58">
        <f>IFERROR(VLOOKUP(U173,'Начисление очков NEW'!$AF$4:$AG$69,2,FALSE),0)</f>
        <v>0</v>
      </c>
      <c r="W173" s="6" t="str">
        <f>IFERROR(INDEX('Ласт турнир'!$A$1:$A$96,MATCH($B173,'Ласт турнир'!$B$1:$B$96,0)),"")</f>
        <v/>
      </c>
      <c r="X173" s="59">
        <f>IFERROR(VLOOKUP(W173,'Начисление очков NEW'!$B$4:$C$69,2,FALSE),0)</f>
        <v>0</v>
      </c>
      <c r="Y173" s="6" t="str">
        <f>IFERROR(INDEX('Ласт турнир'!$A$1:$A$96,MATCH($B173,'Ласт турнир'!$B$1:$B$96,0)),"")</f>
        <v/>
      </c>
      <c r="Z173" s="59">
        <f>IFERROR(VLOOKUP(Y173,'Начисление очков NEW'!$V$4:$W$69,2,FALSE),0)</f>
        <v>0</v>
      </c>
      <c r="AA173" s="57" t="str">
        <f>IFERROR(INDEX('Ласт турнир'!$A$1:$A$96,MATCH($B173,'Ласт турнир'!$B$1:$B$96,0)),"")</f>
        <v/>
      </c>
      <c r="AB173" s="58">
        <f>IFERROR(VLOOKUP(AA173,'Начисление очков NEW'!$G$4:$H$69,2,FALSE),0)</f>
        <v>0</v>
      </c>
      <c r="AC173" s="6" t="str">
        <f>IFERROR(INDEX('Ласт турнир'!$A$1:$A$96,MATCH($B173,'Ласт турнир'!$B$1:$B$96,0)),"")</f>
        <v/>
      </c>
      <c r="AD173" s="59">
        <f>IFERROR(VLOOKUP(AC173,'Начисление очков NEW'!$V$4:$W$69,2,FALSE),0)</f>
        <v>0</v>
      </c>
      <c r="AE173" s="105"/>
      <c r="AF173" s="105"/>
      <c r="AG173" s="105"/>
      <c r="AH173" s="105"/>
      <c r="AI173" s="57" t="str">
        <f>IFERROR(INDEX('Ласт турнир'!$A$1:$A$96,MATCH($B173,'Ласт турнир'!$B$1:$B$96,0)),"")</f>
        <v/>
      </c>
      <c r="AJ173" s="58">
        <f>IFERROR(VLOOKUP(AI173,'Начисление очков NEW'!$AF$4:$AG$69,2,FALSE),0)</f>
        <v>0</v>
      </c>
      <c r="AK173" s="6" t="str">
        <f>IFERROR(INDEX('Ласт турнир'!$A$1:$A$96,MATCH($B173,'Ласт турнир'!$B$1:$B$96,0)),"")</f>
        <v/>
      </c>
      <c r="AL173" s="59">
        <f>IFERROR(VLOOKUP(AK173,'Начисление очков NEW'!$V$4:$W$69,2,FALSE),0)</f>
        <v>0</v>
      </c>
      <c r="AM173" s="57" t="str">
        <f>IFERROR(INDEX('Ласт турнир'!$A$1:$A$96,MATCH($B173,'Ласт турнир'!$B$1:$B$96,0)),"")</f>
        <v/>
      </c>
      <c r="AN173" s="58">
        <f>IFERROR(VLOOKUP(AM173,'Начисление очков NEW'!$B$4:$C$69,2,FALSE),0)</f>
        <v>0</v>
      </c>
      <c r="AO173" s="6" t="str">
        <f>IFERROR(INDEX('Ласт турнир'!$A$1:$A$96,MATCH($B173,'Ласт турнир'!$B$1:$B$96,0)),"")</f>
        <v/>
      </c>
      <c r="AP173" s="59">
        <f>IFERROR(VLOOKUP(AO173,'Начисление очков NEW'!$V$4:$W$69,2,FALSE),0)</f>
        <v>0</v>
      </c>
      <c r="AQ173" s="57" t="str">
        <f>IFERROR(INDEX('Ласт турнир'!$A$1:$A$96,MATCH($B173,'Ласт турнир'!$B$1:$B$96,0)),"")</f>
        <v/>
      </c>
      <c r="AR173" s="58">
        <f>IFERROR(VLOOKUP(AQ173,'Начисление очков NEW'!$G$4:$H$69,2,FALSE),0)</f>
        <v>0</v>
      </c>
      <c r="AS173" s="57" t="str">
        <f>IFERROR(INDEX('Ласт турнир'!$A$1:$A$96,MATCH($B173,'Ласт турнир'!$B$1:$B$96,0)),"")</f>
        <v/>
      </c>
      <c r="AT173" s="58">
        <f>IFERROR(VLOOKUP(AS173,'Начисление очков NEW'!$AF$4:$AG$69,2,FALSE),0)</f>
        <v>0</v>
      </c>
      <c r="AU173" s="6" t="str">
        <f>IFERROR(INDEX('Ласт турнир'!$A$1:$A$96,MATCH($B173,'Ласт турнир'!$B$1:$B$96,0)),"")</f>
        <v/>
      </c>
      <c r="AV173" s="59">
        <f>IFERROR(VLOOKUP(AU173,'Начисление очков NEW'!$G$4:$H$69,2,FALSE),0)</f>
        <v>0</v>
      </c>
      <c r="AW173" s="6" t="str">
        <f>IFERROR(INDEX('Ласт турнир'!$A$1:$A$96,MATCH($B173,'Ласт турнир'!$B$1:$B$96,0)),"")</f>
        <v/>
      </c>
      <c r="AX173" s="59">
        <f>IFERROR(VLOOKUP(AW173,'Начисление очков NEW'!$AF$4:$AG$69,2,FALSE),0)</f>
        <v>0</v>
      </c>
      <c r="AY173" s="57" t="str">
        <f>IFERROR(INDEX('Ласт турнир'!$A$1:$A$96,MATCH($B173,'Ласт турнир'!$B$1:$B$96,0)),"")</f>
        <v/>
      </c>
      <c r="AZ173" s="58">
        <f>IFERROR(VLOOKUP(AY173,'Начисление очков NEW'!$V$4:$W$69,2,FALSE),0)</f>
        <v>0</v>
      </c>
      <c r="BA173" s="57"/>
      <c r="BB173" s="58">
        <f>IFERROR(VLOOKUP(BA173,'Начисление очков NEW'!$B$4:$C$69,2,FALSE),0)</f>
        <v>0</v>
      </c>
      <c r="BC173" s="57" t="s">
        <v>119</v>
      </c>
      <c r="BD173" s="58">
        <f>IFERROR(VLOOKUP(BC173,'Начисление очков NEW'!$V$4:$W$69,2,FALSE),0)</f>
        <v>0</v>
      </c>
      <c r="BE173" s="6" t="s">
        <v>119</v>
      </c>
      <c r="BF173" s="59">
        <f>IFERROR(VLOOKUP(BE173,'Начисление очков NEW'!$G$4:$H$69,2,FALSE),0)</f>
        <v>0</v>
      </c>
      <c r="BG173" s="6"/>
      <c r="BH173" s="59">
        <f>IFERROR(VLOOKUP(BG173,'Начисление очков NEW'!$V$4:$W$69,2,FALSE),0)</f>
        <v>0</v>
      </c>
      <c r="BI173" s="57"/>
      <c r="BJ173" s="58">
        <f>IFERROR(VLOOKUP(BI173,'Начисление очков NEW'!$V$4:$W$69,2,FALSE),0)</f>
        <v>0</v>
      </c>
      <c r="BK173" s="45"/>
      <c r="BL173" s="45" t="s">
        <v>221</v>
      </c>
      <c r="BM173" s="45">
        <v>3</v>
      </c>
      <c r="BN173" s="45">
        <v>0</v>
      </c>
      <c r="BO173" s="1">
        <v>0</v>
      </c>
      <c r="BP173" s="1">
        <v>0</v>
      </c>
      <c r="BQ173" s="96">
        <v>0</v>
      </c>
      <c r="BR173" s="97" t="s">
        <v>119</v>
      </c>
      <c r="BS173" s="1">
        <v>0</v>
      </c>
      <c r="BT173" s="50"/>
      <c r="BU173" s="50">
        <f>VLOOKUP(BT173,'Начисление очков NEW'!$V$4:$W$68,2,FALSE)</f>
        <v>0</v>
      </c>
    </row>
    <row r="174" spans="2:73" ht="15" customHeight="1" x14ac:dyDescent="0.3">
      <c r="B174" s="110" t="s">
        <v>225</v>
      </c>
      <c r="C174" s="111"/>
      <c r="D174" s="111"/>
      <c r="E174" s="111"/>
      <c r="F174" s="112"/>
      <c r="G174" s="113"/>
      <c r="H174" s="114"/>
      <c r="I174" s="115"/>
      <c r="J174" s="116"/>
      <c r="K174" s="117"/>
      <c r="L174" s="118"/>
      <c r="M174" s="115" t="s">
        <v>119</v>
      </c>
      <c r="N174" s="119">
        <f>IFERROR(VLOOKUP(M174,'Начисление очков NEW'!$AF$4:$AG$69,2,FALSE),0)</f>
        <v>0</v>
      </c>
      <c r="O174" s="120" t="str">
        <f>IFERROR(INDEX('Ласт турнир'!$A$1:$A$96,MATCH($B174,'Ласт турнир'!$B$1:$B$96,0)),"")</f>
        <v/>
      </c>
      <c r="P174" s="120">
        <f>IFERROR(VLOOKUP(O174,'Начисление очков NEW'!$G$4:$H$69,2,FALSE),0)</f>
        <v>0</v>
      </c>
      <c r="Q174" s="115" t="s">
        <v>119</v>
      </c>
      <c r="R174" s="119">
        <f>IFERROR(VLOOKUP(Q174,'Начисление очков NEW'!$AF$4:$AG$69,2,FALSE),0)</f>
        <v>0</v>
      </c>
      <c r="S174" s="115" t="s">
        <v>119</v>
      </c>
      <c r="T174" s="119">
        <f>IFERROR(VLOOKUP(S174,'Начисление очков NEW'!$L$4:$M$69,2,FALSE),0)</f>
        <v>0</v>
      </c>
      <c r="U174" s="115" t="s">
        <v>119</v>
      </c>
      <c r="V174" s="119">
        <f>IFERROR(VLOOKUP(U174,'Начисление очков NEW'!$AF$4:$AG$69,2,FALSE),0)</f>
        <v>0</v>
      </c>
      <c r="W174" s="115" t="s">
        <v>119</v>
      </c>
      <c r="X174" s="119">
        <f>IFERROR(VLOOKUP(W174,'Начисление очков NEW'!$B$4:$C$69,2,FALSE),0)</f>
        <v>0</v>
      </c>
      <c r="Y174" s="115" t="s">
        <v>119</v>
      </c>
      <c r="Z174" s="119">
        <f>IFERROR(VLOOKUP(Y174,'Начисление очков NEW'!$V$4:$W$69,2,FALSE),0)</f>
        <v>0</v>
      </c>
      <c r="AA174" s="115" t="s">
        <v>119</v>
      </c>
      <c r="AB174" s="119">
        <f>IFERROR(VLOOKUP(AA174,'Начисление очков NEW'!$G$4:$H$69,2,FALSE),0)</f>
        <v>0</v>
      </c>
      <c r="AC174" s="115" t="s">
        <v>119</v>
      </c>
      <c r="AD174" s="119">
        <f>IFERROR(VLOOKUP(AC174,'Начисление очков NEW'!$V$4:$W$69,2,FALSE),0)</f>
        <v>0</v>
      </c>
      <c r="AE174" s="119" t="s">
        <v>119</v>
      </c>
      <c r="AF174" s="119">
        <f>IFERROR(VLOOKUP(AE174,'Начисление очков NEW'!$B$4:$C$69,2,FALSE),0)</f>
        <v>0</v>
      </c>
      <c r="AG174" s="119" t="s">
        <v>119</v>
      </c>
      <c r="AH174" s="119">
        <f>IFERROR(VLOOKUP(AG174,'Начисление очков NEW'!$V$4:$W$69,2,FALSE),0)</f>
        <v>0</v>
      </c>
      <c r="AI174" s="119" t="s">
        <v>119</v>
      </c>
      <c r="AJ174" s="119">
        <f>IFERROR(VLOOKUP(AI174,'Начисление очков NEW'!$AF$4:$AG$69,2,FALSE),0)</f>
        <v>0</v>
      </c>
      <c r="AK174" s="115" t="s">
        <v>119</v>
      </c>
      <c r="AL174" s="119">
        <f>IFERROR(VLOOKUP(AK174,'Начисление очков NEW'!$V$4:$W$69,2,FALSE),0)</f>
        <v>0</v>
      </c>
      <c r="AM174" s="115" t="s">
        <v>119</v>
      </c>
      <c r="AN174" s="119">
        <f>IFERROR(VLOOKUP(AM174,'Начисление очков NEW'!$B$4:$C$69,2,FALSE),0)</f>
        <v>0</v>
      </c>
      <c r="AO174" s="115" t="s">
        <v>119</v>
      </c>
      <c r="AP174" s="119">
        <f>IFERROR(VLOOKUP(AO174,'Начисление очков NEW'!$V$4:$W$69,2,FALSE),0)</f>
        <v>0</v>
      </c>
      <c r="AQ174" s="115" t="s">
        <v>119</v>
      </c>
      <c r="AR174" s="119">
        <f>IFERROR(VLOOKUP(AQ174,'Начисление очков NEW'!$G$4:$H$69,2,FALSE),0)</f>
        <v>0</v>
      </c>
      <c r="AS174" s="115" t="s">
        <v>119</v>
      </c>
      <c r="AT174" s="119">
        <f>IFERROR(VLOOKUP(AS174,'Начисление очков NEW'!$AF$4:$AG$69,2,FALSE),0)</f>
        <v>0</v>
      </c>
      <c r="AU174" s="115" t="s">
        <v>119</v>
      </c>
      <c r="AV174" s="119">
        <f>IFERROR(VLOOKUP(AU174,'Начисление очков NEW'!$G$4:$H$69,2,FALSE),0)</f>
        <v>0</v>
      </c>
      <c r="AW174" s="115" t="s">
        <v>119</v>
      </c>
      <c r="AX174" s="119">
        <f>IFERROR(VLOOKUP(AW174,'Начисление очков NEW'!$AF$4:$AG$69,2,FALSE),0)</f>
        <v>0</v>
      </c>
      <c r="AY174" s="115"/>
      <c r="AZ174" s="119">
        <f>IFERROR(VLOOKUP(AY174,'Начисление очков NEW'!$V$4:$W$69,2,FALSE),0)</f>
        <v>0</v>
      </c>
      <c r="BA174" s="115"/>
      <c r="BB174" s="119">
        <f>IFERROR(VLOOKUP(BA174,'Начисление очков NEW'!$B$4:$C$69,2,FALSE),0)</f>
        <v>0</v>
      </c>
      <c r="BC174" s="115" t="s">
        <v>119</v>
      </c>
      <c r="BD174" s="119">
        <f>IFERROR(VLOOKUP(BC174,'Начисление очков NEW'!$V$4:$W$69,2,FALSE),0)</f>
        <v>0</v>
      </c>
      <c r="BE174" s="115" t="s">
        <v>119</v>
      </c>
      <c r="BF174" s="119">
        <f>IFERROR(VLOOKUP(BE174,'Начисление очков NEW'!$G$4:$H$69,2,FALSE),0)</f>
        <v>0</v>
      </c>
      <c r="BG174" s="115"/>
      <c r="BH174" s="119">
        <f>IFERROR(VLOOKUP(BG174,'Начисление очков NEW'!$V$4:$W$69,2,FALSE),0)</f>
        <v>0</v>
      </c>
      <c r="BI174" s="115"/>
      <c r="BJ174" s="119">
        <f>IFERROR(VLOOKUP(BI174,'Начисление очков NEW'!$V$4:$W$69,2,FALSE),0)</f>
        <v>0</v>
      </c>
      <c r="BK174" s="121"/>
      <c r="BL174" s="121"/>
      <c r="BM174" s="121"/>
      <c r="BN174" s="121"/>
      <c r="BO174" s="122"/>
      <c r="BP174" s="122"/>
      <c r="BQ174" s="123"/>
      <c r="BR174" s="123"/>
      <c r="BS174" s="122"/>
      <c r="BT174" s="124"/>
      <c r="BU174" s="124">
        <f>VLOOKUP(BT174,'Начисление очков NEW'!$V$4:$W$68,2,FALSE)</f>
        <v>0</v>
      </c>
    </row>
    <row r="175" spans="2:73" ht="15" customHeight="1" x14ac:dyDescent="0.3">
      <c r="B175" s="89" t="s">
        <v>78</v>
      </c>
      <c r="C175" s="102"/>
      <c r="D175" s="87"/>
      <c r="E175" s="103">
        <v>4.5</v>
      </c>
      <c r="F175" s="107">
        <f t="shared" ref="F175:F184" si="11">E175-BM175</f>
        <v>0</v>
      </c>
      <c r="G175" s="91"/>
      <c r="H175" s="84"/>
      <c r="I175" s="92"/>
      <c r="J175" s="93"/>
      <c r="K175" s="100"/>
      <c r="L175" s="101"/>
      <c r="M175" s="57" t="s">
        <v>119</v>
      </c>
      <c r="N175" s="58">
        <f>IFERROR(VLOOKUP(M175,'Начисление очков NEW'!$AF$4:$AG$69,2,FALSE),0)</f>
        <v>0</v>
      </c>
      <c r="O175" s="48" t="str">
        <f>IFERROR(INDEX('Ласт турнир'!$A$1:$A$96,MATCH($B175,'Ласт турнир'!$B$1:$B$96,0)),"")</f>
        <v/>
      </c>
      <c r="P175" s="48">
        <f>IFERROR(VLOOKUP(O175,'Начисление очков NEW'!$G$4:$H$69,2,FALSE),0)</f>
        <v>0</v>
      </c>
      <c r="Q175" s="57" t="s">
        <v>119</v>
      </c>
      <c r="R175" s="58">
        <f>IFERROR(VLOOKUP(Q175,'Начисление очков NEW'!$AF$4:$AG$69,2,FALSE),0)</f>
        <v>0</v>
      </c>
      <c r="S175" s="6" t="s">
        <v>119</v>
      </c>
      <c r="T175" s="59">
        <f>IFERROR(VLOOKUP(S175,'Начисление очков NEW'!$L$4:$M$69,2,FALSE),0)</f>
        <v>0</v>
      </c>
      <c r="U175" s="57" t="s">
        <v>119</v>
      </c>
      <c r="V175" s="58">
        <f>IFERROR(VLOOKUP(U175,'Начисление очков NEW'!$AF$4:$AG$69,2,FALSE),0)</f>
        <v>0</v>
      </c>
      <c r="W175" s="6" t="s">
        <v>119</v>
      </c>
      <c r="X175" s="59">
        <f>IFERROR(VLOOKUP(W175,'Начисление очков NEW'!$B$4:$C$69,2,FALSE),0)</f>
        <v>0</v>
      </c>
      <c r="Y175" s="6" t="s">
        <v>119</v>
      </c>
      <c r="Z175" s="59">
        <f>IFERROR(VLOOKUP(Y175,'Начисление очков NEW'!$V$4:$W$69,2,FALSE),0)</f>
        <v>0</v>
      </c>
      <c r="AA175" s="57" t="s">
        <v>119</v>
      </c>
      <c r="AB175" s="58">
        <f>IFERROR(VLOOKUP(AA175,'Начисление очков NEW'!$G$4:$H$69,2,FALSE),0)</f>
        <v>0</v>
      </c>
      <c r="AC175" s="6" t="s">
        <v>119</v>
      </c>
      <c r="AD175" s="59">
        <f>IFERROR(VLOOKUP(AC175,'Начисление очков NEW'!$V$4:$W$69,2,FALSE),0)</f>
        <v>0</v>
      </c>
      <c r="AE175" s="57" t="s">
        <v>119</v>
      </c>
      <c r="AF175" s="58">
        <f>IFERROR(VLOOKUP(AE175,'Начисление очков NEW'!$B$4:$C$69,2,FALSE),0)</f>
        <v>0</v>
      </c>
      <c r="AG175" s="57" t="s">
        <v>119</v>
      </c>
      <c r="AH175" s="58">
        <f>IFERROR(VLOOKUP(AG175,'Начисление очков NEW'!$V$4:$W$69,2,FALSE),0)</f>
        <v>0</v>
      </c>
      <c r="AI175" s="57" t="s">
        <v>119</v>
      </c>
      <c r="AJ175" s="58">
        <f>IFERROR(VLOOKUP(AI175,'Начисление очков NEW'!$AF$4:$AG$69,2,FALSE),0)</f>
        <v>0</v>
      </c>
      <c r="AK175" s="6" t="s">
        <v>119</v>
      </c>
      <c r="AL175" s="59">
        <f>IFERROR(VLOOKUP(AK175,'Начисление очков NEW'!$V$4:$W$69,2,FALSE),0)</f>
        <v>0</v>
      </c>
      <c r="AM175" s="57" t="s">
        <v>119</v>
      </c>
      <c r="AN175" s="58">
        <f>IFERROR(VLOOKUP(AM175,'Начисление очков NEW'!$B$4:$C$69,2,FALSE),0)</f>
        <v>0</v>
      </c>
      <c r="AO175" s="6" t="s">
        <v>119</v>
      </c>
      <c r="AP175" s="59">
        <f>IFERROR(VLOOKUP(AO175,'Начисление очков NEW'!$V$4:$W$69,2,FALSE),0)</f>
        <v>0</v>
      </c>
      <c r="AQ175" s="57" t="s">
        <v>119</v>
      </c>
      <c r="AR175" s="58">
        <f>IFERROR(VLOOKUP(AQ175,'Начисление очков NEW'!$G$4:$H$69,2,FALSE),0)</f>
        <v>0</v>
      </c>
      <c r="AS175" s="57" t="s">
        <v>119</v>
      </c>
      <c r="AT175" s="58">
        <f>IFERROR(VLOOKUP(AS175,'Начисление очков NEW'!$AF$4:$AG$69,2,FALSE),0)</f>
        <v>0</v>
      </c>
      <c r="AU175" s="6" t="s">
        <v>119</v>
      </c>
      <c r="AV175" s="59">
        <f>IFERROR(VLOOKUP(AU175,'Начисление очков NEW'!$G$4:$H$69,2,FALSE),0)</f>
        <v>0</v>
      </c>
      <c r="AW175" s="6" t="s">
        <v>119</v>
      </c>
      <c r="AX175" s="59">
        <f>IFERROR(VLOOKUP(AW175,'Начисление очков NEW'!$AF$4:$AG$69,2,FALSE),0)</f>
        <v>0</v>
      </c>
      <c r="AY175" s="57"/>
      <c r="AZ175" s="58">
        <f>IFERROR(VLOOKUP(AY175,'Начисление очков NEW'!$V$4:$W$69,2,FALSE),0)</f>
        <v>0</v>
      </c>
      <c r="BA175" s="57"/>
      <c r="BB175" s="58">
        <f>IFERROR(VLOOKUP(BA175,'Начисление очков NEW'!$B$4:$C$69,2,FALSE),0)</f>
        <v>0</v>
      </c>
      <c r="BC175" s="57" t="s">
        <v>119</v>
      </c>
      <c r="BD175" s="58">
        <f>IFERROR(VLOOKUP(BC175,'Начисление очков NEW'!$V$4:$W$69,2,FALSE),0)</f>
        <v>0</v>
      </c>
      <c r="BE175" s="6" t="s">
        <v>119</v>
      </c>
      <c r="BF175" s="59">
        <f>IFERROR(VLOOKUP(BE175,'Начисление очков NEW'!$G$4:$H$69,2,FALSE),0)</f>
        <v>0</v>
      </c>
      <c r="BG175" s="6"/>
      <c r="BH175" s="59">
        <f>IFERROR(VLOOKUP(BG175,'Начисление очков NEW'!$V$4:$W$69,2,FALSE),0)</f>
        <v>0</v>
      </c>
      <c r="BI175" s="57"/>
      <c r="BJ175" s="58">
        <f>IFERROR(VLOOKUP(BI175,'Начисление очков NEW'!$V$4:$W$69,2,FALSE),0)</f>
        <v>0</v>
      </c>
      <c r="BK175" s="45" t="s">
        <v>221</v>
      </c>
      <c r="BL175" s="45"/>
      <c r="BM175" s="45">
        <v>4.5</v>
      </c>
      <c r="BN175" s="45">
        <v>0</v>
      </c>
      <c r="BQ175" s="96"/>
      <c r="BR175" s="97"/>
      <c r="BT175" s="50"/>
      <c r="BU175" s="50">
        <f>VLOOKUP(BT175,'Начисление очков NEW'!$V$4:$W$68,2,FALSE)</f>
        <v>0</v>
      </c>
    </row>
    <row r="176" spans="2:73" ht="15" customHeight="1" x14ac:dyDescent="0.3">
      <c r="B176" s="89" t="s">
        <v>72</v>
      </c>
      <c r="C176" s="102"/>
      <c r="D176" s="87"/>
      <c r="E176" s="103">
        <v>4</v>
      </c>
      <c r="F176" s="107">
        <f t="shared" si="11"/>
        <v>0</v>
      </c>
      <c r="G176" s="91"/>
      <c r="H176" s="84"/>
      <c r="I176" s="92"/>
      <c r="J176" s="93"/>
      <c r="K176" s="100"/>
      <c r="L176" s="101"/>
      <c r="M176" s="57" t="s">
        <v>119</v>
      </c>
      <c r="N176" s="58">
        <f>IFERROR(VLOOKUP(M176,'Начисление очков NEW'!$AF$4:$AG$69,2,FALSE),0)</f>
        <v>0</v>
      </c>
      <c r="O176" s="48" t="str">
        <f>IFERROR(INDEX('Ласт турнир'!$A$1:$A$96,MATCH($B176,'Ласт турнир'!$B$1:$B$96,0)),"")</f>
        <v/>
      </c>
      <c r="P176" s="48">
        <f>IFERROR(VLOOKUP(O176,'Начисление очков NEW'!$G$4:$H$69,2,FALSE),0)</f>
        <v>0</v>
      </c>
      <c r="Q176" s="57" t="s">
        <v>119</v>
      </c>
      <c r="R176" s="58">
        <f>IFERROR(VLOOKUP(Q176,'Начисление очков NEW'!$AF$4:$AG$69,2,FALSE),0)</f>
        <v>0</v>
      </c>
      <c r="S176" s="6" t="s">
        <v>119</v>
      </c>
      <c r="T176" s="59">
        <f>IFERROR(VLOOKUP(S176,'Начисление очков NEW'!$L$4:$M$69,2,FALSE),0)</f>
        <v>0</v>
      </c>
      <c r="U176" s="57" t="s">
        <v>119</v>
      </c>
      <c r="V176" s="58">
        <f>IFERROR(VLOOKUP(U176,'Начисление очков NEW'!$AF$4:$AG$69,2,FALSE),0)</f>
        <v>0</v>
      </c>
      <c r="W176" s="6" t="s">
        <v>119</v>
      </c>
      <c r="X176" s="59">
        <f>IFERROR(VLOOKUP(W176,'Начисление очков NEW'!$B$4:$C$69,2,FALSE),0)</f>
        <v>0</v>
      </c>
      <c r="Y176" s="6" t="s">
        <v>119</v>
      </c>
      <c r="Z176" s="59">
        <f>IFERROR(VLOOKUP(Y176,'Начисление очков NEW'!$V$4:$W$69,2,FALSE),0)</f>
        <v>0</v>
      </c>
      <c r="AA176" s="57" t="s">
        <v>119</v>
      </c>
      <c r="AB176" s="58">
        <f>IFERROR(VLOOKUP(AA176,'Начисление очков NEW'!$G$4:$H$69,2,FALSE),0)</f>
        <v>0</v>
      </c>
      <c r="AC176" s="6" t="s">
        <v>119</v>
      </c>
      <c r="AD176" s="59">
        <f>IFERROR(VLOOKUP(AC176,'Начисление очков NEW'!$V$4:$W$69,2,FALSE),0)</f>
        <v>0</v>
      </c>
      <c r="AE176" s="57" t="s">
        <v>119</v>
      </c>
      <c r="AF176" s="58">
        <f>IFERROR(VLOOKUP(AE176,'Начисление очков NEW'!$B$4:$C$69,2,FALSE),0)</f>
        <v>0</v>
      </c>
      <c r="AG176" s="57" t="s">
        <v>119</v>
      </c>
      <c r="AH176" s="58">
        <f>IFERROR(VLOOKUP(AG176,'Начисление очков NEW'!$V$4:$W$69,2,FALSE),0)</f>
        <v>0</v>
      </c>
      <c r="AI176" s="57" t="s">
        <v>119</v>
      </c>
      <c r="AJ176" s="58">
        <f>IFERROR(VLOOKUP(AI176,'Начисление очков NEW'!$AF$4:$AG$69,2,FALSE),0)</f>
        <v>0</v>
      </c>
      <c r="AK176" s="6" t="s">
        <v>119</v>
      </c>
      <c r="AL176" s="59">
        <f>IFERROR(VLOOKUP(AK176,'Начисление очков NEW'!$V$4:$W$69,2,FALSE),0)</f>
        <v>0</v>
      </c>
      <c r="AM176" s="57" t="s">
        <v>119</v>
      </c>
      <c r="AN176" s="58">
        <f>IFERROR(VLOOKUP(AM176,'Начисление очков NEW'!$B$4:$C$69,2,FALSE),0)</f>
        <v>0</v>
      </c>
      <c r="AO176" s="6" t="s">
        <v>119</v>
      </c>
      <c r="AP176" s="59">
        <f>IFERROR(VLOOKUP(AO176,'Начисление очков NEW'!$V$4:$W$69,2,FALSE),0)</f>
        <v>0</v>
      </c>
      <c r="AQ176" s="57" t="s">
        <v>119</v>
      </c>
      <c r="AR176" s="58">
        <f>IFERROR(VLOOKUP(AQ176,'Начисление очков NEW'!$G$4:$H$69,2,FALSE),0)</f>
        <v>0</v>
      </c>
      <c r="AS176" s="57" t="s">
        <v>119</v>
      </c>
      <c r="AT176" s="58">
        <f>IFERROR(VLOOKUP(AS176,'Начисление очков NEW'!$AF$4:$AG$69,2,FALSE),0)</f>
        <v>0</v>
      </c>
      <c r="AU176" s="6" t="s">
        <v>119</v>
      </c>
      <c r="AV176" s="59">
        <f>IFERROR(VLOOKUP(AU176,'Начисление очков NEW'!$G$4:$H$69,2,FALSE),0)</f>
        <v>0</v>
      </c>
      <c r="AW176" s="6" t="s">
        <v>119</v>
      </c>
      <c r="AX176" s="59">
        <f>IFERROR(VLOOKUP(AW176,'Начисление очков NEW'!$AF$4:$AG$69,2,FALSE),0)</f>
        <v>0</v>
      </c>
      <c r="AY176" s="57"/>
      <c r="AZ176" s="58">
        <f>IFERROR(VLOOKUP(AY176,'Начисление очков NEW'!$V$4:$W$69,2,FALSE),0)</f>
        <v>0</v>
      </c>
      <c r="BA176" s="57"/>
      <c r="BB176" s="58">
        <f>IFERROR(VLOOKUP(BA176,'Начисление очков NEW'!$B$4:$C$69,2,FALSE),0)</f>
        <v>0</v>
      </c>
      <c r="BC176" s="57" t="s">
        <v>119</v>
      </c>
      <c r="BD176" s="58">
        <f>IFERROR(VLOOKUP(BC176,'Начисление очков NEW'!$V$4:$W$69,2,FALSE),0)</f>
        <v>0</v>
      </c>
      <c r="BE176" s="6" t="s">
        <v>119</v>
      </c>
      <c r="BF176" s="59">
        <f>IFERROR(VLOOKUP(BE176,'Начисление очков NEW'!$G$4:$H$69,2,FALSE),0)</f>
        <v>0</v>
      </c>
      <c r="BG176" s="6"/>
      <c r="BH176" s="59">
        <f>IFERROR(VLOOKUP(BG176,'Начисление очков NEW'!$V$4:$W$69,2,FALSE),0)</f>
        <v>0</v>
      </c>
      <c r="BI176" s="57"/>
      <c r="BJ176" s="58">
        <f>IFERROR(VLOOKUP(BI176,'Начисление очков NEW'!$V$4:$W$69,2,FALSE),0)</f>
        <v>0</v>
      </c>
      <c r="BK176" s="45" t="s">
        <v>221</v>
      </c>
      <c r="BL176" s="45"/>
      <c r="BM176" s="45">
        <v>4</v>
      </c>
      <c r="BN176" s="45">
        <v>0</v>
      </c>
      <c r="BQ176" s="96"/>
      <c r="BR176" s="97"/>
      <c r="BT176" s="50"/>
      <c r="BU176" s="50">
        <f>VLOOKUP(BT176,'Начисление очков NEW'!$V$4:$W$68,2,FALSE)</f>
        <v>0</v>
      </c>
    </row>
    <row r="177" spans="2:73" ht="15" customHeight="1" x14ac:dyDescent="0.3">
      <c r="B177" s="89" t="s">
        <v>149</v>
      </c>
      <c r="C177" s="102"/>
      <c r="D177" s="87"/>
      <c r="E177" s="103">
        <v>4.5</v>
      </c>
      <c r="F177" s="107">
        <f t="shared" si="11"/>
        <v>0</v>
      </c>
      <c r="G177" s="91"/>
      <c r="H177" s="84"/>
      <c r="I177" s="92"/>
      <c r="J177" s="93"/>
      <c r="K177" s="100"/>
      <c r="L177" s="101"/>
      <c r="M177" s="57" t="s">
        <v>119</v>
      </c>
      <c r="N177" s="58">
        <f>IFERROR(VLOOKUP(M177,'Начисление очков NEW'!$AF$4:$AG$69,2,FALSE),0)</f>
        <v>0</v>
      </c>
      <c r="O177" s="48" t="str">
        <f>IFERROR(INDEX('Ласт турнир'!$A$1:$A$96,MATCH($B177,'Ласт турнир'!$B$1:$B$96,0)),"")</f>
        <v/>
      </c>
      <c r="P177" s="48">
        <f>IFERROR(VLOOKUP(O177,'Начисление очков NEW'!$G$4:$H$69,2,FALSE),0)</f>
        <v>0</v>
      </c>
      <c r="Q177" s="57" t="s">
        <v>119</v>
      </c>
      <c r="R177" s="58">
        <f>IFERROR(VLOOKUP(Q177,'Начисление очков NEW'!$AF$4:$AG$69,2,FALSE),0)</f>
        <v>0</v>
      </c>
      <c r="S177" s="6" t="s">
        <v>119</v>
      </c>
      <c r="T177" s="59">
        <f>IFERROR(VLOOKUP(S177,'Начисление очков NEW'!$L$4:$M$69,2,FALSE),0)</f>
        <v>0</v>
      </c>
      <c r="U177" s="57" t="s">
        <v>119</v>
      </c>
      <c r="V177" s="58">
        <f>IFERROR(VLOOKUP(U177,'Начисление очков NEW'!$AF$4:$AG$69,2,FALSE),0)</f>
        <v>0</v>
      </c>
      <c r="W177" s="6" t="s">
        <v>119</v>
      </c>
      <c r="X177" s="59">
        <f>IFERROR(VLOOKUP(W177,'Начисление очков NEW'!$B$4:$C$69,2,FALSE),0)</f>
        <v>0</v>
      </c>
      <c r="Y177" s="6" t="s">
        <v>119</v>
      </c>
      <c r="Z177" s="59">
        <f>IFERROR(VLOOKUP(Y177,'Начисление очков NEW'!$V$4:$W$69,2,FALSE),0)</f>
        <v>0</v>
      </c>
      <c r="AA177" s="57" t="s">
        <v>119</v>
      </c>
      <c r="AB177" s="58">
        <f>IFERROR(VLOOKUP(AA177,'Начисление очков NEW'!$G$4:$H$69,2,FALSE),0)</f>
        <v>0</v>
      </c>
      <c r="AC177" s="6" t="s">
        <v>119</v>
      </c>
      <c r="AD177" s="59">
        <f>IFERROR(VLOOKUP(AC177,'Начисление очков NEW'!$V$4:$W$69,2,FALSE),0)</f>
        <v>0</v>
      </c>
      <c r="AE177" s="57" t="s">
        <v>119</v>
      </c>
      <c r="AF177" s="58">
        <f>IFERROR(VLOOKUP(AE177,'Начисление очков NEW'!$B$4:$C$69,2,FALSE),0)</f>
        <v>0</v>
      </c>
      <c r="AG177" s="57" t="s">
        <v>119</v>
      </c>
      <c r="AH177" s="58">
        <f>IFERROR(VLOOKUP(AG177,'Начисление очков NEW'!$V$4:$W$69,2,FALSE),0)</f>
        <v>0</v>
      </c>
      <c r="AI177" s="57" t="s">
        <v>119</v>
      </c>
      <c r="AJ177" s="58">
        <f>IFERROR(VLOOKUP(AI177,'Начисление очков NEW'!$AF$4:$AG$69,2,FALSE),0)</f>
        <v>0</v>
      </c>
      <c r="AK177" s="6" t="s">
        <v>119</v>
      </c>
      <c r="AL177" s="59">
        <f>IFERROR(VLOOKUP(AK177,'Начисление очков NEW'!$V$4:$W$69,2,FALSE),0)</f>
        <v>0</v>
      </c>
      <c r="AM177" s="57" t="s">
        <v>119</v>
      </c>
      <c r="AN177" s="58">
        <f>IFERROR(VLOOKUP(AM177,'Начисление очков NEW'!$B$4:$C$69,2,FALSE),0)</f>
        <v>0</v>
      </c>
      <c r="AO177" s="6" t="s">
        <v>119</v>
      </c>
      <c r="AP177" s="59">
        <f>IFERROR(VLOOKUP(AO177,'Начисление очков NEW'!$V$4:$W$69,2,FALSE),0)</f>
        <v>0</v>
      </c>
      <c r="AQ177" s="57" t="s">
        <v>119</v>
      </c>
      <c r="AR177" s="58">
        <f>IFERROR(VLOOKUP(AQ177,'Начисление очков NEW'!$G$4:$H$69,2,FALSE),0)</f>
        <v>0</v>
      </c>
      <c r="AS177" s="57" t="s">
        <v>119</v>
      </c>
      <c r="AT177" s="58">
        <f>IFERROR(VLOOKUP(AS177,'Начисление очков NEW'!$AF$4:$AG$69,2,FALSE),0)</f>
        <v>0</v>
      </c>
      <c r="AU177" s="6" t="s">
        <v>119</v>
      </c>
      <c r="AV177" s="59">
        <f>IFERROR(VLOOKUP(AU177,'Начисление очков NEW'!$G$4:$H$69,2,FALSE),0)</f>
        <v>0</v>
      </c>
      <c r="AW177" s="6" t="s">
        <v>119</v>
      </c>
      <c r="AX177" s="59">
        <f>IFERROR(VLOOKUP(AW177,'Начисление очков NEW'!$AF$4:$AG$69,2,FALSE),0)</f>
        <v>0</v>
      </c>
      <c r="AY177" s="57"/>
      <c r="AZ177" s="58">
        <f>IFERROR(VLOOKUP(AY177,'Начисление очков NEW'!$V$4:$W$69,2,FALSE),0)</f>
        <v>0</v>
      </c>
      <c r="BA177" s="57"/>
      <c r="BB177" s="58">
        <f>IFERROR(VLOOKUP(BA177,'Начисление очков NEW'!$B$4:$C$69,2,FALSE),0)</f>
        <v>0</v>
      </c>
      <c r="BC177" s="57" t="s">
        <v>119</v>
      </c>
      <c r="BD177" s="58">
        <f>IFERROR(VLOOKUP(BC177,'Начисление очков NEW'!$V$4:$W$69,2,FALSE),0)</f>
        <v>0</v>
      </c>
      <c r="BE177" s="6" t="s">
        <v>119</v>
      </c>
      <c r="BF177" s="59">
        <f>IFERROR(VLOOKUP(BE177,'Начисление очков NEW'!$G$4:$H$69,2,FALSE),0)</f>
        <v>0</v>
      </c>
      <c r="BG177" s="6"/>
      <c r="BH177" s="59">
        <f>IFERROR(VLOOKUP(BG177,'Начисление очков NEW'!$V$4:$W$69,2,FALSE),0)</f>
        <v>0</v>
      </c>
      <c r="BI177" s="57"/>
      <c r="BJ177" s="58">
        <f>IFERROR(VLOOKUP(BI177,'Начисление очков NEW'!$V$4:$W$69,2,FALSE),0)</f>
        <v>0</v>
      </c>
      <c r="BK177" s="45" t="s">
        <v>221</v>
      </c>
      <c r="BL177" s="45"/>
      <c r="BM177" s="45">
        <v>4.5</v>
      </c>
      <c r="BN177" s="45">
        <v>0</v>
      </c>
      <c r="BQ177" s="96"/>
      <c r="BR177" s="97"/>
      <c r="BT177" s="50"/>
      <c r="BU177" s="50">
        <f>VLOOKUP(BT177,'Начисление очков NEW'!$V$4:$W$68,2,FALSE)</f>
        <v>0</v>
      </c>
    </row>
    <row r="178" spans="2:73" ht="15" customHeight="1" x14ac:dyDescent="0.3">
      <c r="B178" s="89" t="s">
        <v>229</v>
      </c>
      <c r="C178" s="102"/>
      <c r="D178" s="87"/>
      <c r="E178" s="103">
        <v>3.5</v>
      </c>
      <c r="F178" s="107">
        <f t="shared" si="11"/>
        <v>0</v>
      </c>
      <c r="G178" s="91"/>
      <c r="H178" s="84"/>
      <c r="I178" s="92"/>
      <c r="J178" s="93"/>
      <c r="K178" s="100"/>
      <c r="L178" s="101"/>
      <c r="M178" s="57" t="s">
        <v>119</v>
      </c>
      <c r="N178" s="58">
        <f>IFERROR(VLOOKUP(M178,'Начисление очков NEW'!$AF$4:$AG$69,2,FALSE),0)</f>
        <v>0</v>
      </c>
      <c r="O178" s="48" t="str">
        <f>IFERROR(INDEX('Ласт турнир'!$A$1:$A$96,MATCH($B178,'Ласт турнир'!$B$1:$B$96,0)),"")</f>
        <v/>
      </c>
      <c r="P178" s="48">
        <f>IFERROR(VLOOKUP(O178,'Начисление очков NEW'!$G$4:$H$69,2,FALSE),0)</f>
        <v>0</v>
      </c>
      <c r="Q178" s="57" t="s">
        <v>119</v>
      </c>
      <c r="R178" s="58">
        <f>IFERROR(VLOOKUP(Q178,'Начисление очков NEW'!$AF$4:$AG$69,2,FALSE),0)</f>
        <v>0</v>
      </c>
      <c r="S178" s="6" t="s">
        <v>119</v>
      </c>
      <c r="T178" s="59">
        <f>IFERROR(VLOOKUP(S178,'Начисление очков NEW'!$L$4:$M$69,2,FALSE),0)</f>
        <v>0</v>
      </c>
      <c r="U178" s="57" t="s">
        <v>119</v>
      </c>
      <c r="V178" s="58">
        <f>IFERROR(VLOOKUP(U178,'Начисление очков NEW'!$AF$4:$AG$69,2,FALSE),0)</f>
        <v>0</v>
      </c>
      <c r="W178" s="6" t="s">
        <v>119</v>
      </c>
      <c r="X178" s="59">
        <f>IFERROR(VLOOKUP(W178,'Начисление очков NEW'!$B$4:$C$69,2,FALSE),0)</f>
        <v>0</v>
      </c>
      <c r="Y178" s="6" t="s">
        <v>119</v>
      </c>
      <c r="Z178" s="59">
        <f>IFERROR(VLOOKUP(Y178,'Начисление очков NEW'!$V$4:$W$69,2,FALSE),0)</f>
        <v>0</v>
      </c>
      <c r="AA178" s="57" t="s">
        <v>119</v>
      </c>
      <c r="AB178" s="58">
        <f>IFERROR(VLOOKUP(AA178,'Начисление очков NEW'!$G$4:$H$69,2,FALSE),0)</f>
        <v>0</v>
      </c>
      <c r="AC178" s="6" t="s">
        <v>119</v>
      </c>
      <c r="AD178" s="59">
        <f>IFERROR(VLOOKUP(AC178,'Начисление очков NEW'!$V$4:$W$69,2,FALSE),0)</f>
        <v>0</v>
      </c>
      <c r="AE178" s="57" t="s">
        <v>119</v>
      </c>
      <c r="AF178" s="58">
        <f>IFERROR(VLOOKUP(AE178,'Начисление очков NEW'!$B$4:$C$69,2,FALSE),0)</f>
        <v>0</v>
      </c>
      <c r="AG178" s="57" t="s">
        <v>119</v>
      </c>
      <c r="AH178" s="58">
        <f>IFERROR(VLOOKUP(AG178,'Начисление очков NEW'!$V$4:$W$69,2,FALSE),0)</f>
        <v>0</v>
      </c>
      <c r="AI178" s="57" t="s">
        <v>119</v>
      </c>
      <c r="AJ178" s="58">
        <f>IFERROR(VLOOKUP(AI178,'Начисление очков NEW'!$AF$4:$AG$69,2,FALSE),0)</f>
        <v>0</v>
      </c>
      <c r="AK178" s="6" t="s">
        <v>119</v>
      </c>
      <c r="AL178" s="59">
        <f>IFERROR(VLOOKUP(AK178,'Начисление очков NEW'!$V$4:$W$69,2,FALSE),0)</f>
        <v>0</v>
      </c>
      <c r="AM178" s="57" t="s">
        <v>119</v>
      </c>
      <c r="AN178" s="58">
        <f>IFERROR(VLOOKUP(AM178,'Начисление очков NEW'!$B$4:$C$69,2,FALSE),0)</f>
        <v>0</v>
      </c>
      <c r="AO178" s="6" t="s">
        <v>119</v>
      </c>
      <c r="AP178" s="59">
        <f>IFERROR(VLOOKUP(AO178,'Начисление очков NEW'!$V$4:$W$69,2,FALSE),0)</f>
        <v>0</v>
      </c>
      <c r="AQ178" s="57" t="s">
        <v>119</v>
      </c>
      <c r="AR178" s="58">
        <f>IFERROR(VLOOKUP(AQ178,'Начисление очков NEW'!$G$4:$H$69,2,FALSE),0)</f>
        <v>0</v>
      </c>
      <c r="AS178" s="57" t="s">
        <v>119</v>
      </c>
      <c r="AT178" s="58">
        <f>IFERROR(VLOOKUP(AS178,'Начисление очков NEW'!$AF$4:$AG$69,2,FALSE),0)</f>
        <v>0</v>
      </c>
      <c r="AU178" s="6" t="s">
        <v>119</v>
      </c>
      <c r="AV178" s="59">
        <f>IFERROR(VLOOKUP(AU178,'Начисление очков NEW'!$G$4:$H$69,2,FALSE),0)</f>
        <v>0</v>
      </c>
      <c r="AW178" s="6" t="s">
        <v>119</v>
      </c>
      <c r="AX178" s="59">
        <f>IFERROR(VLOOKUP(AW178,'Начисление очков NEW'!$AF$4:$AG$69,2,FALSE),0)</f>
        <v>0</v>
      </c>
      <c r="AY178" s="57"/>
      <c r="AZ178" s="58">
        <f>IFERROR(VLOOKUP(AY178,'Начисление очков NEW'!$V$4:$W$69,2,FALSE),0)</f>
        <v>0</v>
      </c>
      <c r="BA178" s="57"/>
      <c r="BB178" s="58">
        <f>IFERROR(VLOOKUP(BA178,'Начисление очков NEW'!$B$4:$C$69,2,FALSE),0)</f>
        <v>0</v>
      </c>
      <c r="BC178" s="57" t="s">
        <v>119</v>
      </c>
      <c r="BD178" s="58">
        <f>IFERROR(VLOOKUP(BC178,'Начисление очков NEW'!$V$4:$W$69,2,FALSE),0)</f>
        <v>0</v>
      </c>
      <c r="BE178" s="6" t="s">
        <v>119</v>
      </c>
      <c r="BF178" s="59">
        <f>IFERROR(VLOOKUP(BE178,'Начисление очков NEW'!$G$4:$H$69,2,FALSE),0)</f>
        <v>0</v>
      </c>
      <c r="BG178" s="6"/>
      <c r="BH178" s="59">
        <f>IFERROR(VLOOKUP(BG178,'Начисление очков NEW'!$V$4:$W$69,2,FALSE),0)</f>
        <v>0</v>
      </c>
      <c r="BI178" s="57"/>
      <c r="BJ178" s="58">
        <f>IFERROR(VLOOKUP(BI178,'Начисление очков NEW'!$V$4:$W$69,2,FALSE),0)</f>
        <v>0</v>
      </c>
      <c r="BK178" s="45" t="s">
        <v>221</v>
      </c>
      <c r="BL178" s="45"/>
      <c r="BM178" s="45">
        <v>3.5</v>
      </c>
      <c r="BN178" s="45">
        <v>0</v>
      </c>
      <c r="BQ178" s="96"/>
      <c r="BR178" s="97"/>
      <c r="BT178" s="50"/>
      <c r="BU178" s="50">
        <f>VLOOKUP(BT178,'Начисление очков NEW'!$V$4:$W$68,2,FALSE)</f>
        <v>0</v>
      </c>
    </row>
    <row r="179" spans="2:73" ht="15" customHeight="1" x14ac:dyDescent="0.3">
      <c r="B179" s="89" t="s">
        <v>110</v>
      </c>
      <c r="C179" s="102"/>
      <c r="D179" s="87"/>
      <c r="E179" s="103">
        <v>4</v>
      </c>
      <c r="F179" s="107">
        <f t="shared" si="11"/>
        <v>0</v>
      </c>
      <c r="G179" s="91"/>
      <c r="H179" s="84"/>
      <c r="I179" s="92"/>
      <c r="J179" s="93"/>
      <c r="K179" s="100"/>
      <c r="L179" s="101"/>
      <c r="M179" s="57" t="s">
        <v>119</v>
      </c>
      <c r="N179" s="58">
        <f>IFERROR(VLOOKUP(M179,'Начисление очков NEW'!$AF$4:$AG$69,2,FALSE),0)</f>
        <v>0</v>
      </c>
      <c r="O179" s="48" t="str">
        <f>IFERROR(INDEX('Ласт турнир'!$A$1:$A$96,MATCH($B179,'Ласт турнир'!$B$1:$B$96,0)),"")</f>
        <v/>
      </c>
      <c r="P179" s="48">
        <f>IFERROR(VLOOKUP(O179,'Начисление очков NEW'!$G$4:$H$69,2,FALSE),0)</f>
        <v>0</v>
      </c>
      <c r="Q179" s="57" t="s">
        <v>119</v>
      </c>
      <c r="R179" s="58">
        <f>IFERROR(VLOOKUP(Q179,'Начисление очков NEW'!$AF$4:$AG$69,2,FALSE),0)</f>
        <v>0</v>
      </c>
      <c r="S179" s="6" t="s">
        <v>119</v>
      </c>
      <c r="T179" s="59">
        <f>IFERROR(VLOOKUP(S179,'Начисление очков NEW'!$L$4:$M$69,2,FALSE),0)</f>
        <v>0</v>
      </c>
      <c r="U179" s="57" t="s">
        <v>119</v>
      </c>
      <c r="V179" s="58">
        <f>IFERROR(VLOOKUP(U179,'Начисление очков NEW'!$AF$4:$AG$69,2,FALSE),0)</f>
        <v>0</v>
      </c>
      <c r="W179" s="6" t="s">
        <v>119</v>
      </c>
      <c r="X179" s="59">
        <f>IFERROR(VLOOKUP(W179,'Начисление очков NEW'!$B$4:$C$69,2,FALSE),0)</f>
        <v>0</v>
      </c>
      <c r="Y179" s="6" t="s">
        <v>119</v>
      </c>
      <c r="Z179" s="59">
        <f>IFERROR(VLOOKUP(Y179,'Начисление очков NEW'!$V$4:$W$69,2,FALSE),0)</f>
        <v>0</v>
      </c>
      <c r="AA179" s="57" t="s">
        <v>119</v>
      </c>
      <c r="AB179" s="58">
        <f>IFERROR(VLOOKUP(AA179,'Начисление очков NEW'!$G$4:$H$69,2,FALSE),0)</f>
        <v>0</v>
      </c>
      <c r="AC179" s="6" t="s">
        <v>119</v>
      </c>
      <c r="AD179" s="59">
        <f>IFERROR(VLOOKUP(AC179,'Начисление очков NEW'!$V$4:$W$69,2,FALSE),0)</f>
        <v>0</v>
      </c>
      <c r="AE179" s="57" t="s">
        <v>119</v>
      </c>
      <c r="AF179" s="58">
        <f>IFERROR(VLOOKUP(AE179,'Начисление очков NEW'!$B$4:$C$69,2,FALSE),0)</f>
        <v>0</v>
      </c>
      <c r="AG179" s="57" t="s">
        <v>119</v>
      </c>
      <c r="AH179" s="58">
        <f>IFERROR(VLOOKUP(AG179,'Начисление очков NEW'!$V$4:$W$69,2,FALSE),0)</f>
        <v>0</v>
      </c>
      <c r="AI179" s="57" t="s">
        <v>119</v>
      </c>
      <c r="AJ179" s="58">
        <f>IFERROR(VLOOKUP(AI179,'Начисление очков NEW'!$AF$4:$AG$69,2,FALSE),0)</f>
        <v>0</v>
      </c>
      <c r="AK179" s="6" t="s">
        <v>119</v>
      </c>
      <c r="AL179" s="59">
        <f>IFERROR(VLOOKUP(AK179,'Начисление очков NEW'!$V$4:$W$69,2,FALSE),0)</f>
        <v>0</v>
      </c>
      <c r="AM179" s="57" t="s">
        <v>119</v>
      </c>
      <c r="AN179" s="58">
        <f>IFERROR(VLOOKUP(AM179,'Начисление очков NEW'!$B$4:$C$69,2,FALSE),0)</f>
        <v>0</v>
      </c>
      <c r="AO179" s="6" t="s">
        <v>119</v>
      </c>
      <c r="AP179" s="59">
        <f>IFERROR(VLOOKUP(AO179,'Начисление очков NEW'!$V$4:$W$69,2,FALSE),0)</f>
        <v>0</v>
      </c>
      <c r="AQ179" s="57" t="s">
        <v>119</v>
      </c>
      <c r="AR179" s="58">
        <f>IFERROR(VLOOKUP(AQ179,'Начисление очков NEW'!$G$4:$H$69,2,FALSE),0)</f>
        <v>0</v>
      </c>
      <c r="AS179" s="57" t="s">
        <v>119</v>
      </c>
      <c r="AT179" s="58">
        <f>IFERROR(VLOOKUP(AS179,'Начисление очков NEW'!$AF$4:$AG$69,2,FALSE),0)</f>
        <v>0</v>
      </c>
      <c r="AU179" s="6" t="s">
        <v>119</v>
      </c>
      <c r="AV179" s="59">
        <f>IFERROR(VLOOKUP(AU179,'Начисление очков NEW'!$G$4:$H$69,2,FALSE),0)</f>
        <v>0</v>
      </c>
      <c r="AW179" s="6" t="s">
        <v>119</v>
      </c>
      <c r="AX179" s="59">
        <f>IFERROR(VLOOKUP(AW179,'Начисление очков NEW'!$AF$4:$AG$69,2,FALSE),0)</f>
        <v>0</v>
      </c>
      <c r="AY179" s="57"/>
      <c r="AZ179" s="58">
        <f>IFERROR(VLOOKUP(AY179,'Начисление очков NEW'!$V$4:$W$69,2,FALSE),0)</f>
        <v>0</v>
      </c>
      <c r="BA179" s="57"/>
      <c r="BB179" s="58">
        <f>IFERROR(VLOOKUP(BA179,'Начисление очков NEW'!$B$4:$C$69,2,FALSE),0)</f>
        <v>0</v>
      </c>
      <c r="BC179" s="57" t="s">
        <v>119</v>
      </c>
      <c r="BD179" s="58">
        <f>IFERROR(VLOOKUP(BC179,'Начисление очков NEW'!$V$4:$W$69,2,FALSE),0)</f>
        <v>0</v>
      </c>
      <c r="BE179" s="6" t="s">
        <v>119</v>
      </c>
      <c r="BF179" s="59">
        <f>IFERROR(VLOOKUP(BE179,'Начисление очков NEW'!$G$4:$H$69,2,FALSE),0)</f>
        <v>0</v>
      </c>
      <c r="BG179" s="6"/>
      <c r="BH179" s="59">
        <f>IFERROR(VLOOKUP(BG179,'Начисление очков NEW'!$V$4:$W$69,2,FALSE),0)</f>
        <v>0</v>
      </c>
      <c r="BI179" s="57"/>
      <c r="BJ179" s="58">
        <f>IFERROR(VLOOKUP(BI179,'Начисление очков NEW'!$V$4:$W$69,2,FALSE),0)</f>
        <v>0</v>
      </c>
      <c r="BK179" s="45" t="s">
        <v>221</v>
      </c>
      <c r="BL179" s="45"/>
      <c r="BM179" s="45">
        <v>4</v>
      </c>
      <c r="BN179" s="45">
        <v>0</v>
      </c>
      <c r="BQ179" s="96"/>
      <c r="BR179" s="97"/>
      <c r="BT179" s="50"/>
      <c r="BU179" s="50">
        <f>VLOOKUP(BT179,'Начисление очков NEW'!$V$4:$W$68,2,FALSE)</f>
        <v>0</v>
      </c>
    </row>
    <row r="180" spans="2:73" ht="15" customHeight="1" x14ac:dyDescent="0.3">
      <c r="B180" s="89" t="s">
        <v>230</v>
      </c>
      <c r="C180" s="102"/>
      <c r="D180" s="87"/>
      <c r="E180" s="103">
        <v>4</v>
      </c>
      <c r="F180" s="107">
        <f t="shared" si="11"/>
        <v>0</v>
      </c>
      <c r="G180" s="91"/>
      <c r="H180" s="84"/>
      <c r="I180" s="92"/>
      <c r="J180" s="93"/>
      <c r="K180" s="100"/>
      <c r="L180" s="101"/>
      <c r="M180" s="57" t="s">
        <v>119</v>
      </c>
      <c r="N180" s="58">
        <f>IFERROR(VLOOKUP(M180,'Начисление очков NEW'!$AF$4:$AG$69,2,FALSE),0)</f>
        <v>0</v>
      </c>
      <c r="O180" s="48" t="str">
        <f>IFERROR(INDEX('Ласт турнир'!$A$1:$A$96,MATCH($B180,'Ласт турнир'!$B$1:$B$96,0)),"")</f>
        <v/>
      </c>
      <c r="P180" s="48">
        <f>IFERROR(VLOOKUP(O180,'Начисление очков NEW'!$G$4:$H$69,2,FALSE),0)</f>
        <v>0</v>
      </c>
      <c r="Q180" s="57" t="s">
        <v>119</v>
      </c>
      <c r="R180" s="58">
        <f>IFERROR(VLOOKUP(Q180,'Начисление очков NEW'!$AF$4:$AG$69,2,FALSE),0)</f>
        <v>0</v>
      </c>
      <c r="S180" s="6" t="s">
        <v>119</v>
      </c>
      <c r="T180" s="59">
        <f>IFERROR(VLOOKUP(S180,'Начисление очков NEW'!$L$4:$M$69,2,FALSE),0)</f>
        <v>0</v>
      </c>
      <c r="U180" s="57" t="s">
        <v>119</v>
      </c>
      <c r="V180" s="58">
        <f>IFERROR(VLOOKUP(U180,'Начисление очков NEW'!$AF$4:$AG$69,2,FALSE),0)</f>
        <v>0</v>
      </c>
      <c r="W180" s="6" t="s">
        <v>119</v>
      </c>
      <c r="X180" s="59">
        <f>IFERROR(VLOOKUP(W180,'Начисление очков NEW'!$B$4:$C$69,2,FALSE),0)</f>
        <v>0</v>
      </c>
      <c r="Y180" s="6" t="s">
        <v>119</v>
      </c>
      <c r="Z180" s="59">
        <f>IFERROR(VLOOKUP(Y180,'Начисление очков NEW'!$V$4:$W$69,2,FALSE),0)</f>
        <v>0</v>
      </c>
      <c r="AA180" s="57" t="s">
        <v>119</v>
      </c>
      <c r="AB180" s="58">
        <f>IFERROR(VLOOKUP(AA180,'Начисление очков NEW'!$G$4:$H$69,2,FALSE),0)</f>
        <v>0</v>
      </c>
      <c r="AC180" s="6" t="s">
        <v>119</v>
      </c>
      <c r="AD180" s="59">
        <f>IFERROR(VLOOKUP(AC180,'Начисление очков NEW'!$V$4:$W$69,2,FALSE),0)</f>
        <v>0</v>
      </c>
      <c r="AE180" s="57" t="s">
        <v>119</v>
      </c>
      <c r="AF180" s="58">
        <f>IFERROR(VLOOKUP(AE180,'Начисление очков NEW'!$B$4:$C$69,2,FALSE),0)</f>
        <v>0</v>
      </c>
      <c r="AG180" s="57" t="s">
        <v>119</v>
      </c>
      <c r="AH180" s="58">
        <f>IFERROR(VLOOKUP(AG180,'Начисление очков NEW'!$V$4:$W$69,2,FALSE),0)</f>
        <v>0</v>
      </c>
      <c r="AI180" s="57" t="s">
        <v>119</v>
      </c>
      <c r="AJ180" s="58">
        <f>IFERROR(VLOOKUP(AI180,'Начисление очков NEW'!$AF$4:$AG$69,2,FALSE),0)</f>
        <v>0</v>
      </c>
      <c r="AK180" s="6" t="s">
        <v>119</v>
      </c>
      <c r="AL180" s="59">
        <f>IFERROR(VLOOKUP(AK180,'Начисление очков NEW'!$V$4:$W$69,2,FALSE),0)</f>
        <v>0</v>
      </c>
      <c r="AM180" s="57" t="s">
        <v>119</v>
      </c>
      <c r="AN180" s="58">
        <f>IFERROR(VLOOKUP(AM180,'Начисление очков NEW'!$B$4:$C$69,2,FALSE),0)</f>
        <v>0</v>
      </c>
      <c r="AO180" s="6" t="s">
        <v>119</v>
      </c>
      <c r="AP180" s="59">
        <f>IFERROR(VLOOKUP(AO180,'Начисление очков NEW'!$V$4:$W$69,2,FALSE),0)</f>
        <v>0</v>
      </c>
      <c r="AQ180" s="57" t="s">
        <v>119</v>
      </c>
      <c r="AR180" s="58">
        <f>IFERROR(VLOOKUP(AQ180,'Начисление очков NEW'!$G$4:$H$69,2,FALSE),0)</f>
        <v>0</v>
      </c>
      <c r="AS180" s="57" t="s">
        <v>119</v>
      </c>
      <c r="AT180" s="58">
        <f>IFERROR(VLOOKUP(AS180,'Начисление очков NEW'!$AF$4:$AG$69,2,FALSE),0)</f>
        <v>0</v>
      </c>
      <c r="AU180" s="6" t="s">
        <v>119</v>
      </c>
      <c r="AV180" s="59">
        <f>IFERROR(VLOOKUP(AU180,'Начисление очков NEW'!$G$4:$H$69,2,FALSE),0)</f>
        <v>0</v>
      </c>
      <c r="AW180" s="6" t="s">
        <v>119</v>
      </c>
      <c r="AX180" s="59">
        <f>IFERROR(VLOOKUP(AW180,'Начисление очков NEW'!$AF$4:$AG$69,2,FALSE),0)</f>
        <v>0</v>
      </c>
      <c r="AY180" s="57"/>
      <c r="AZ180" s="58">
        <f>IFERROR(VLOOKUP(AY180,'Начисление очков NEW'!$V$4:$W$69,2,FALSE),0)</f>
        <v>0</v>
      </c>
      <c r="BA180" s="57"/>
      <c r="BB180" s="58">
        <f>IFERROR(VLOOKUP(BA180,'Начисление очков NEW'!$B$4:$C$69,2,FALSE),0)</f>
        <v>0</v>
      </c>
      <c r="BC180" s="57" t="s">
        <v>119</v>
      </c>
      <c r="BD180" s="58">
        <f>IFERROR(VLOOKUP(BC180,'Начисление очков NEW'!$V$4:$W$69,2,FALSE),0)</f>
        <v>0</v>
      </c>
      <c r="BE180" s="6" t="s">
        <v>119</v>
      </c>
      <c r="BF180" s="59">
        <f>IFERROR(VLOOKUP(BE180,'Начисление очков NEW'!$G$4:$H$69,2,FALSE),0)</f>
        <v>0</v>
      </c>
      <c r="BG180" s="6"/>
      <c r="BH180" s="59">
        <f>IFERROR(VLOOKUP(BG180,'Начисление очков NEW'!$V$4:$W$69,2,FALSE),0)</f>
        <v>0</v>
      </c>
      <c r="BI180" s="57"/>
      <c r="BJ180" s="58">
        <f>IFERROR(VLOOKUP(BI180,'Начисление очков NEW'!$V$4:$W$69,2,FALSE),0)</f>
        <v>0</v>
      </c>
      <c r="BK180" s="45" t="s">
        <v>221</v>
      </c>
      <c r="BL180" s="45"/>
      <c r="BM180" s="45">
        <v>4</v>
      </c>
      <c r="BN180" s="45">
        <v>0</v>
      </c>
      <c r="BQ180" s="96"/>
      <c r="BR180" s="97"/>
      <c r="BT180" s="50"/>
      <c r="BU180" s="50">
        <f>VLOOKUP(BT180,'Начисление очков NEW'!$V$4:$W$68,2,FALSE)</f>
        <v>0</v>
      </c>
    </row>
    <row r="181" spans="2:73" ht="15" customHeight="1" x14ac:dyDescent="0.3">
      <c r="B181" s="89" t="s">
        <v>231</v>
      </c>
      <c r="C181" s="102"/>
      <c r="D181" s="87"/>
      <c r="E181" s="103">
        <v>4</v>
      </c>
      <c r="F181" s="107">
        <f t="shared" si="11"/>
        <v>0</v>
      </c>
      <c r="G181" s="91"/>
      <c r="H181" s="84"/>
      <c r="I181" s="92"/>
      <c r="J181" s="93"/>
      <c r="K181" s="100"/>
      <c r="L181" s="101"/>
      <c r="M181" s="57" t="s">
        <v>119</v>
      </c>
      <c r="N181" s="58">
        <f>IFERROR(VLOOKUP(M181,'Начисление очков NEW'!$AF$4:$AG$69,2,FALSE),0)</f>
        <v>0</v>
      </c>
      <c r="O181" s="48" t="str">
        <f>IFERROR(INDEX('Ласт турнир'!$A$1:$A$96,MATCH($B181,'Ласт турнир'!$B$1:$B$96,0)),"")</f>
        <v/>
      </c>
      <c r="P181" s="48">
        <f>IFERROR(VLOOKUP(O181,'Начисление очков NEW'!$G$4:$H$69,2,FALSE),0)</f>
        <v>0</v>
      </c>
      <c r="Q181" s="57" t="s">
        <v>119</v>
      </c>
      <c r="R181" s="58">
        <f>IFERROR(VLOOKUP(Q181,'Начисление очков NEW'!$AF$4:$AG$69,2,FALSE),0)</f>
        <v>0</v>
      </c>
      <c r="S181" s="6" t="s">
        <v>119</v>
      </c>
      <c r="T181" s="59">
        <f>IFERROR(VLOOKUP(S181,'Начисление очков NEW'!$L$4:$M$69,2,FALSE),0)</f>
        <v>0</v>
      </c>
      <c r="U181" s="57" t="s">
        <v>119</v>
      </c>
      <c r="V181" s="58">
        <f>IFERROR(VLOOKUP(U181,'Начисление очков NEW'!$AF$4:$AG$69,2,FALSE),0)</f>
        <v>0</v>
      </c>
      <c r="W181" s="6" t="s">
        <v>119</v>
      </c>
      <c r="X181" s="59">
        <f>IFERROR(VLOOKUP(W181,'Начисление очков NEW'!$B$4:$C$69,2,FALSE),0)</f>
        <v>0</v>
      </c>
      <c r="Y181" s="6" t="s">
        <v>119</v>
      </c>
      <c r="Z181" s="59">
        <f>IFERROR(VLOOKUP(Y181,'Начисление очков NEW'!$V$4:$W$69,2,FALSE),0)</f>
        <v>0</v>
      </c>
      <c r="AA181" s="57" t="s">
        <v>119</v>
      </c>
      <c r="AB181" s="58">
        <f>IFERROR(VLOOKUP(AA181,'Начисление очков NEW'!$G$4:$H$69,2,FALSE),0)</f>
        <v>0</v>
      </c>
      <c r="AC181" s="6" t="s">
        <v>119</v>
      </c>
      <c r="AD181" s="59">
        <f>IFERROR(VLOOKUP(AC181,'Начисление очков NEW'!$V$4:$W$69,2,FALSE),0)</f>
        <v>0</v>
      </c>
      <c r="AE181" s="57" t="s">
        <v>119</v>
      </c>
      <c r="AF181" s="58">
        <f>IFERROR(VLOOKUP(AE181,'Начисление очков NEW'!$B$4:$C$69,2,FALSE),0)</f>
        <v>0</v>
      </c>
      <c r="AG181" s="57" t="s">
        <v>119</v>
      </c>
      <c r="AH181" s="58">
        <f>IFERROR(VLOOKUP(AG181,'Начисление очков NEW'!$V$4:$W$69,2,FALSE),0)</f>
        <v>0</v>
      </c>
      <c r="AI181" s="57" t="s">
        <v>119</v>
      </c>
      <c r="AJ181" s="58">
        <f>IFERROR(VLOOKUP(AI181,'Начисление очков NEW'!$AF$4:$AG$69,2,FALSE),0)</f>
        <v>0</v>
      </c>
      <c r="AK181" s="6" t="s">
        <v>119</v>
      </c>
      <c r="AL181" s="59">
        <f>IFERROR(VLOOKUP(AK181,'Начисление очков NEW'!$V$4:$W$69,2,FALSE),0)</f>
        <v>0</v>
      </c>
      <c r="AM181" s="57" t="s">
        <v>119</v>
      </c>
      <c r="AN181" s="58">
        <f>IFERROR(VLOOKUP(AM181,'Начисление очков NEW'!$B$4:$C$69,2,FALSE),0)</f>
        <v>0</v>
      </c>
      <c r="AO181" s="6" t="s">
        <v>119</v>
      </c>
      <c r="AP181" s="59">
        <f>IFERROR(VLOOKUP(AO181,'Начисление очков NEW'!$V$4:$W$69,2,FALSE),0)</f>
        <v>0</v>
      </c>
      <c r="AQ181" s="57" t="s">
        <v>119</v>
      </c>
      <c r="AR181" s="58">
        <f>IFERROR(VLOOKUP(AQ181,'Начисление очков NEW'!$G$4:$H$69,2,FALSE),0)</f>
        <v>0</v>
      </c>
      <c r="AS181" s="57" t="s">
        <v>119</v>
      </c>
      <c r="AT181" s="58">
        <f>IFERROR(VLOOKUP(AS181,'Начисление очков NEW'!$AF$4:$AG$69,2,FALSE),0)</f>
        <v>0</v>
      </c>
      <c r="AU181" s="6" t="s">
        <v>119</v>
      </c>
      <c r="AV181" s="59">
        <f>IFERROR(VLOOKUP(AU181,'Начисление очков NEW'!$G$4:$H$69,2,FALSE),0)</f>
        <v>0</v>
      </c>
      <c r="AW181" s="6" t="s">
        <v>119</v>
      </c>
      <c r="AX181" s="59">
        <f>IFERROR(VLOOKUP(AW181,'Начисление очков NEW'!$AF$4:$AG$69,2,FALSE),0)</f>
        <v>0</v>
      </c>
      <c r="AY181" s="57"/>
      <c r="AZ181" s="58">
        <f>IFERROR(VLOOKUP(AY181,'Начисление очков NEW'!$V$4:$W$69,2,FALSE),0)</f>
        <v>0</v>
      </c>
      <c r="BA181" s="57"/>
      <c r="BB181" s="58">
        <f>IFERROR(VLOOKUP(BA181,'Начисление очков NEW'!$B$4:$C$69,2,FALSE),0)</f>
        <v>0</v>
      </c>
      <c r="BC181" s="57" t="s">
        <v>119</v>
      </c>
      <c r="BD181" s="58">
        <f>IFERROR(VLOOKUP(BC181,'Начисление очков NEW'!$V$4:$W$69,2,FALSE),0)</f>
        <v>0</v>
      </c>
      <c r="BE181" s="6" t="s">
        <v>119</v>
      </c>
      <c r="BF181" s="59">
        <f>IFERROR(VLOOKUP(BE181,'Начисление очков NEW'!$G$4:$H$69,2,FALSE),0)</f>
        <v>0</v>
      </c>
      <c r="BG181" s="6"/>
      <c r="BH181" s="59">
        <f>IFERROR(VLOOKUP(BG181,'Начисление очков NEW'!$V$4:$W$69,2,FALSE),0)</f>
        <v>0</v>
      </c>
      <c r="BI181" s="57"/>
      <c r="BJ181" s="58">
        <f>IFERROR(VLOOKUP(BI181,'Начисление очков NEW'!$V$4:$W$69,2,FALSE),0)</f>
        <v>0</v>
      </c>
      <c r="BK181" s="45" t="s">
        <v>221</v>
      </c>
      <c r="BL181" s="45"/>
      <c r="BM181" s="45">
        <v>4</v>
      </c>
      <c r="BN181" s="45">
        <v>0</v>
      </c>
      <c r="BQ181" s="96"/>
      <c r="BR181" s="97"/>
      <c r="BT181" s="50"/>
      <c r="BU181" s="50">
        <f>VLOOKUP(BT181,'Начисление очков NEW'!$V$4:$W$68,2,FALSE)</f>
        <v>0</v>
      </c>
    </row>
    <row r="182" spans="2:73" ht="15" customHeight="1" x14ac:dyDescent="0.3">
      <c r="B182" s="89" t="s">
        <v>232</v>
      </c>
      <c r="C182" s="102"/>
      <c r="D182" s="87"/>
      <c r="E182" s="103">
        <v>4.5</v>
      </c>
      <c r="F182" s="107">
        <f t="shared" si="11"/>
        <v>0</v>
      </c>
      <c r="G182" s="91"/>
      <c r="H182" s="84"/>
      <c r="I182" s="92"/>
      <c r="J182" s="93"/>
      <c r="K182" s="100"/>
      <c r="L182" s="101"/>
      <c r="M182" s="57" t="s">
        <v>119</v>
      </c>
      <c r="N182" s="58">
        <f>IFERROR(VLOOKUP(M182,'Начисление очков NEW'!$AF$4:$AG$69,2,FALSE),0)</f>
        <v>0</v>
      </c>
      <c r="O182" s="48" t="str">
        <f>IFERROR(INDEX('Ласт турнир'!$A$1:$A$96,MATCH($B182,'Ласт турнир'!$B$1:$B$96,0)),"")</f>
        <v/>
      </c>
      <c r="P182" s="48">
        <f>IFERROR(VLOOKUP(O182,'Начисление очков NEW'!$G$4:$H$69,2,FALSE),0)</f>
        <v>0</v>
      </c>
      <c r="Q182" s="57" t="s">
        <v>119</v>
      </c>
      <c r="R182" s="58">
        <f>IFERROR(VLOOKUP(Q182,'Начисление очков NEW'!$AF$4:$AG$69,2,FALSE),0)</f>
        <v>0</v>
      </c>
      <c r="S182" s="6" t="s">
        <v>119</v>
      </c>
      <c r="T182" s="59">
        <f>IFERROR(VLOOKUP(S182,'Начисление очков NEW'!$L$4:$M$69,2,FALSE),0)</f>
        <v>0</v>
      </c>
      <c r="U182" s="57" t="s">
        <v>119</v>
      </c>
      <c r="V182" s="58">
        <f>IFERROR(VLOOKUP(U182,'Начисление очков NEW'!$AF$4:$AG$69,2,FALSE),0)</f>
        <v>0</v>
      </c>
      <c r="W182" s="6" t="s">
        <v>119</v>
      </c>
      <c r="X182" s="59">
        <f>IFERROR(VLOOKUP(W182,'Начисление очков NEW'!$B$4:$C$69,2,FALSE),0)</f>
        <v>0</v>
      </c>
      <c r="Y182" s="6" t="s">
        <v>119</v>
      </c>
      <c r="Z182" s="59">
        <f>IFERROR(VLOOKUP(Y182,'Начисление очков NEW'!$V$4:$W$69,2,FALSE),0)</f>
        <v>0</v>
      </c>
      <c r="AA182" s="57" t="s">
        <v>119</v>
      </c>
      <c r="AB182" s="58">
        <f>IFERROR(VLOOKUP(AA182,'Начисление очков NEW'!$G$4:$H$69,2,FALSE),0)</f>
        <v>0</v>
      </c>
      <c r="AC182" s="6" t="s">
        <v>119</v>
      </c>
      <c r="AD182" s="59">
        <f>IFERROR(VLOOKUP(AC182,'Начисление очков NEW'!$V$4:$W$69,2,FALSE),0)</f>
        <v>0</v>
      </c>
      <c r="AE182" s="57" t="s">
        <v>119</v>
      </c>
      <c r="AF182" s="58">
        <f>IFERROR(VLOOKUP(AE182,'Начисление очков NEW'!$B$4:$C$69,2,FALSE),0)</f>
        <v>0</v>
      </c>
      <c r="AG182" s="57" t="s">
        <v>119</v>
      </c>
      <c r="AH182" s="58">
        <f>IFERROR(VLOOKUP(AG182,'Начисление очков NEW'!$V$4:$W$69,2,FALSE),0)</f>
        <v>0</v>
      </c>
      <c r="AI182" s="57" t="s">
        <v>119</v>
      </c>
      <c r="AJ182" s="58">
        <f>IFERROR(VLOOKUP(AI182,'Начисление очков NEW'!$AF$4:$AG$69,2,FALSE),0)</f>
        <v>0</v>
      </c>
      <c r="AK182" s="6" t="s">
        <v>119</v>
      </c>
      <c r="AL182" s="59">
        <f>IFERROR(VLOOKUP(AK182,'Начисление очков NEW'!$V$4:$W$69,2,FALSE),0)</f>
        <v>0</v>
      </c>
      <c r="AM182" s="57" t="s">
        <v>119</v>
      </c>
      <c r="AN182" s="58">
        <f>IFERROR(VLOOKUP(AM182,'Начисление очков NEW'!$B$4:$C$69,2,FALSE),0)</f>
        <v>0</v>
      </c>
      <c r="AO182" s="6" t="s">
        <v>119</v>
      </c>
      <c r="AP182" s="59">
        <f>IFERROR(VLOOKUP(AO182,'Начисление очков NEW'!$V$4:$W$69,2,FALSE),0)</f>
        <v>0</v>
      </c>
      <c r="AQ182" s="57" t="s">
        <v>119</v>
      </c>
      <c r="AR182" s="58">
        <f>IFERROR(VLOOKUP(AQ182,'Начисление очков NEW'!$G$4:$H$69,2,FALSE),0)</f>
        <v>0</v>
      </c>
      <c r="AS182" s="57" t="s">
        <v>119</v>
      </c>
      <c r="AT182" s="58">
        <f>IFERROR(VLOOKUP(AS182,'Начисление очков NEW'!$AF$4:$AG$69,2,FALSE),0)</f>
        <v>0</v>
      </c>
      <c r="AU182" s="6" t="s">
        <v>119</v>
      </c>
      <c r="AV182" s="59">
        <f>IFERROR(VLOOKUP(AU182,'Начисление очков NEW'!$G$4:$H$69,2,FALSE),0)</f>
        <v>0</v>
      </c>
      <c r="AW182" s="6" t="s">
        <v>119</v>
      </c>
      <c r="AX182" s="59">
        <f>IFERROR(VLOOKUP(AW182,'Начисление очков NEW'!$AF$4:$AG$69,2,FALSE),0)</f>
        <v>0</v>
      </c>
      <c r="AY182" s="57"/>
      <c r="AZ182" s="58">
        <f>IFERROR(VLOOKUP(AY182,'Начисление очков NEW'!$V$4:$W$69,2,FALSE),0)</f>
        <v>0</v>
      </c>
      <c r="BA182" s="57"/>
      <c r="BB182" s="58">
        <f>IFERROR(VLOOKUP(BA182,'Начисление очков NEW'!$B$4:$C$69,2,FALSE),0)</f>
        <v>0</v>
      </c>
      <c r="BC182" s="57" t="s">
        <v>119</v>
      </c>
      <c r="BD182" s="58">
        <f>IFERROR(VLOOKUP(BC182,'Начисление очков NEW'!$V$4:$W$69,2,FALSE),0)</f>
        <v>0</v>
      </c>
      <c r="BE182" s="6" t="s">
        <v>119</v>
      </c>
      <c r="BF182" s="59">
        <f>IFERROR(VLOOKUP(BE182,'Начисление очков NEW'!$G$4:$H$69,2,FALSE),0)</f>
        <v>0</v>
      </c>
      <c r="BG182" s="6"/>
      <c r="BH182" s="59">
        <f>IFERROR(VLOOKUP(BG182,'Начисление очков NEW'!$V$4:$W$69,2,FALSE),0)</f>
        <v>0</v>
      </c>
      <c r="BI182" s="57"/>
      <c r="BJ182" s="58">
        <f>IFERROR(VLOOKUP(BI182,'Начисление очков NEW'!$V$4:$W$69,2,FALSE),0)</f>
        <v>0</v>
      </c>
      <c r="BK182" s="45" t="s">
        <v>221</v>
      </c>
      <c r="BL182" s="45"/>
      <c r="BM182" s="45">
        <v>4.5</v>
      </c>
      <c r="BN182" s="45">
        <v>0</v>
      </c>
      <c r="BQ182" s="96"/>
      <c r="BR182" s="97"/>
      <c r="BT182" s="50"/>
      <c r="BU182" s="50">
        <f>VLOOKUP(BT182,'Начисление очков NEW'!$V$4:$W$68,2,FALSE)</f>
        <v>0</v>
      </c>
    </row>
    <row r="183" spans="2:73" ht="15" customHeight="1" x14ac:dyDescent="0.3">
      <c r="B183" s="89" t="s">
        <v>151</v>
      </c>
      <c r="C183" s="102"/>
      <c r="D183" s="87"/>
      <c r="E183" s="103">
        <v>4.5</v>
      </c>
      <c r="F183" s="107">
        <f t="shared" si="11"/>
        <v>0</v>
      </c>
      <c r="G183" s="91"/>
      <c r="H183" s="84"/>
      <c r="I183" s="92"/>
      <c r="J183" s="93"/>
      <c r="K183" s="100"/>
      <c r="L183" s="101"/>
      <c r="M183" s="57" t="s">
        <v>119</v>
      </c>
      <c r="N183" s="58">
        <f>IFERROR(VLOOKUP(M183,'Начисление очков NEW'!$AF$4:$AG$69,2,FALSE),0)</f>
        <v>0</v>
      </c>
      <c r="O183" s="48" t="str">
        <f>IFERROR(INDEX('Ласт турнир'!$A$1:$A$96,MATCH($B183,'Ласт турнир'!$B$1:$B$96,0)),"")</f>
        <v/>
      </c>
      <c r="P183" s="48">
        <f>IFERROR(VLOOKUP(O183,'Начисление очков NEW'!$G$4:$H$69,2,FALSE),0)</f>
        <v>0</v>
      </c>
      <c r="Q183" s="57" t="s">
        <v>119</v>
      </c>
      <c r="R183" s="58">
        <f>IFERROR(VLOOKUP(Q183,'Начисление очков NEW'!$AF$4:$AG$69,2,FALSE),0)</f>
        <v>0</v>
      </c>
      <c r="S183" s="6" t="s">
        <v>119</v>
      </c>
      <c r="T183" s="59">
        <f>IFERROR(VLOOKUP(S183,'Начисление очков NEW'!$L$4:$M$69,2,FALSE),0)</f>
        <v>0</v>
      </c>
      <c r="U183" s="57" t="s">
        <v>119</v>
      </c>
      <c r="V183" s="58">
        <f>IFERROR(VLOOKUP(U183,'Начисление очков NEW'!$AF$4:$AG$69,2,FALSE),0)</f>
        <v>0</v>
      </c>
      <c r="W183" s="6" t="s">
        <v>119</v>
      </c>
      <c r="X183" s="59">
        <f>IFERROR(VLOOKUP(W183,'Начисление очков NEW'!$B$4:$C$69,2,FALSE),0)</f>
        <v>0</v>
      </c>
      <c r="Y183" s="6" t="s">
        <v>119</v>
      </c>
      <c r="Z183" s="59">
        <f>IFERROR(VLOOKUP(Y183,'Начисление очков NEW'!$V$4:$W$69,2,FALSE),0)</f>
        <v>0</v>
      </c>
      <c r="AA183" s="57" t="s">
        <v>119</v>
      </c>
      <c r="AB183" s="58">
        <f>IFERROR(VLOOKUP(AA183,'Начисление очков NEW'!$G$4:$H$69,2,FALSE),0)</f>
        <v>0</v>
      </c>
      <c r="AC183" s="6" t="s">
        <v>119</v>
      </c>
      <c r="AD183" s="59">
        <f>IFERROR(VLOOKUP(AC183,'Начисление очков NEW'!$V$4:$W$69,2,FALSE),0)</f>
        <v>0</v>
      </c>
      <c r="AE183" s="106" t="s">
        <v>119</v>
      </c>
      <c r="AF183" s="106">
        <f>IFERROR(VLOOKUP(AE183,'Начисление очков NEW'!$B$4:$C$69,2,FALSE),0)</f>
        <v>0</v>
      </c>
      <c r="AG183" s="106" t="s">
        <v>119</v>
      </c>
      <c r="AH183" s="106">
        <f>IFERROR(VLOOKUP(AG183,'Начисление очков NEW'!$V$4:$W$69,2,FALSE),0)</f>
        <v>0</v>
      </c>
      <c r="AI183" s="57" t="s">
        <v>119</v>
      </c>
      <c r="AJ183" s="58">
        <f>IFERROR(VLOOKUP(AI183,'Начисление очков NEW'!$AF$4:$AG$69,2,FALSE),0)</f>
        <v>0</v>
      </c>
      <c r="AK183" s="6" t="s">
        <v>119</v>
      </c>
      <c r="AL183" s="59">
        <f>IFERROR(VLOOKUP(AK183,'Начисление очков NEW'!$V$4:$W$69,2,FALSE),0)</f>
        <v>0</v>
      </c>
      <c r="AM183" s="57" t="s">
        <v>119</v>
      </c>
      <c r="AN183" s="58">
        <f>IFERROR(VLOOKUP(AM183,'Начисление очков NEW'!$B$4:$C$69,2,FALSE),0)</f>
        <v>0</v>
      </c>
      <c r="AO183" s="6" t="s">
        <v>119</v>
      </c>
      <c r="AP183" s="59">
        <f>IFERROR(VLOOKUP(AO183,'Начисление очков NEW'!$V$4:$W$69,2,FALSE),0)</f>
        <v>0</v>
      </c>
      <c r="AQ183" s="57" t="s">
        <v>119</v>
      </c>
      <c r="AR183" s="58">
        <f>IFERROR(VLOOKUP(AQ183,'Начисление очков NEW'!$G$4:$H$69,2,FALSE),0)</f>
        <v>0</v>
      </c>
      <c r="AS183" s="57" t="s">
        <v>119</v>
      </c>
      <c r="AT183" s="58">
        <f>IFERROR(VLOOKUP(AS183,'Начисление очков NEW'!$AF$4:$AG$69,2,FALSE),0)</f>
        <v>0</v>
      </c>
      <c r="AU183" s="6" t="s">
        <v>119</v>
      </c>
      <c r="AV183" s="59">
        <f>IFERROR(VLOOKUP(AU183,'Начисление очков NEW'!$G$4:$H$69,2,FALSE),0)</f>
        <v>0</v>
      </c>
      <c r="AW183" s="6" t="s">
        <v>119</v>
      </c>
      <c r="AX183" s="59">
        <f>IFERROR(VLOOKUP(AW183,'Начисление очков NEW'!$AF$4:$AG$69,2,FALSE),0)</f>
        <v>0</v>
      </c>
      <c r="AY183" s="57"/>
      <c r="AZ183" s="58">
        <f>IFERROR(VLOOKUP(AY183,'Начисление очков NEW'!$V$4:$W$69,2,FALSE),0)</f>
        <v>0</v>
      </c>
      <c r="BA183" s="57"/>
      <c r="BB183" s="58">
        <f>IFERROR(VLOOKUP(BA183,'Начисление очков NEW'!$B$4:$C$69,2,FALSE),0)</f>
        <v>0</v>
      </c>
      <c r="BC183" s="57" t="s">
        <v>119</v>
      </c>
      <c r="BD183" s="58">
        <f>IFERROR(VLOOKUP(BC183,'Начисление очков NEW'!$V$4:$W$69,2,FALSE),0)</f>
        <v>0</v>
      </c>
      <c r="BE183" s="6" t="s">
        <v>119</v>
      </c>
      <c r="BF183" s="59">
        <f>IFERROR(VLOOKUP(BE183,'Начисление очков NEW'!$G$4:$H$69,2,FALSE),0)</f>
        <v>0</v>
      </c>
      <c r="BG183" s="6"/>
      <c r="BH183" s="59">
        <f>IFERROR(VLOOKUP(BG183,'Начисление очков NEW'!$V$4:$W$69,2,FALSE),0)</f>
        <v>0</v>
      </c>
      <c r="BI183" s="57"/>
      <c r="BJ183" s="58">
        <f>IFERROR(VLOOKUP(BI183,'Начисление очков NEW'!$V$4:$W$69,2,FALSE),0)</f>
        <v>0</v>
      </c>
      <c r="BK183" s="45" t="s">
        <v>221</v>
      </c>
      <c r="BL183" s="45"/>
      <c r="BM183" s="45">
        <v>4.5</v>
      </c>
      <c r="BN183" s="45">
        <v>0</v>
      </c>
      <c r="BQ183" s="96"/>
      <c r="BR183" s="97"/>
      <c r="BT183" s="50"/>
      <c r="BU183" s="50">
        <f>VLOOKUP(BT183,'Начисление очков NEW'!$V$4:$W$68,2,FALSE)</f>
        <v>0</v>
      </c>
    </row>
    <row r="184" spans="2:73" ht="15" customHeight="1" x14ac:dyDescent="0.3">
      <c r="B184" s="89" t="s">
        <v>233</v>
      </c>
      <c r="C184" s="102"/>
      <c r="D184" s="87"/>
      <c r="E184" s="103">
        <v>4</v>
      </c>
      <c r="F184" s="107">
        <f t="shared" si="11"/>
        <v>0</v>
      </c>
      <c r="G184" s="91"/>
      <c r="H184" s="84"/>
      <c r="I184" s="92"/>
      <c r="J184" s="93"/>
      <c r="K184" s="100"/>
      <c r="L184" s="101"/>
      <c r="M184" s="57" t="s">
        <v>119</v>
      </c>
      <c r="N184" s="58">
        <f>IFERROR(VLOOKUP(M184,'Начисление очков NEW'!$AF$4:$AG$69,2,FALSE),0)</f>
        <v>0</v>
      </c>
      <c r="O184" s="48" t="str">
        <f>IFERROR(INDEX('Ласт турнир'!$A$1:$A$96,MATCH($B184,'Ласт турнир'!$B$1:$B$96,0)),"")</f>
        <v/>
      </c>
      <c r="P184" s="48">
        <f>IFERROR(VLOOKUP(O184,'Начисление очков NEW'!$G$4:$H$69,2,FALSE),0)</f>
        <v>0</v>
      </c>
      <c r="Q184" s="57" t="s">
        <v>119</v>
      </c>
      <c r="R184" s="58">
        <f>IFERROR(VLOOKUP(Q184,'Начисление очков NEW'!$AF$4:$AG$69,2,FALSE),0)</f>
        <v>0</v>
      </c>
      <c r="S184" s="6" t="s">
        <v>119</v>
      </c>
      <c r="T184" s="59">
        <f>IFERROR(VLOOKUP(S184,'Начисление очков NEW'!$L$4:$M$69,2,FALSE),0)</f>
        <v>0</v>
      </c>
      <c r="U184" s="57" t="s">
        <v>119</v>
      </c>
      <c r="V184" s="58">
        <f>IFERROR(VLOOKUP(U184,'Начисление очков NEW'!$AF$4:$AG$69,2,FALSE),0)</f>
        <v>0</v>
      </c>
      <c r="W184" s="6" t="s">
        <v>119</v>
      </c>
      <c r="X184" s="59">
        <f>IFERROR(VLOOKUP(W184,'Начисление очков NEW'!$B$4:$C$69,2,FALSE),0)</f>
        <v>0</v>
      </c>
      <c r="Y184" s="6" t="s">
        <v>119</v>
      </c>
      <c r="Z184" s="59">
        <f>IFERROR(VLOOKUP(Y184,'Начисление очков NEW'!$V$4:$W$69,2,FALSE),0)</f>
        <v>0</v>
      </c>
      <c r="AA184" s="57" t="s">
        <v>119</v>
      </c>
      <c r="AB184" s="58">
        <f>IFERROR(VLOOKUP(AA184,'Начисление очков NEW'!$G$4:$H$69,2,FALSE),0)</f>
        <v>0</v>
      </c>
      <c r="AC184" s="6" t="s">
        <v>119</v>
      </c>
      <c r="AD184" s="59">
        <f>IFERROR(VLOOKUP(AC184,'Начисление очков NEW'!$V$4:$W$69,2,FALSE),0)</f>
        <v>0</v>
      </c>
      <c r="AE184" s="57" t="s">
        <v>119</v>
      </c>
      <c r="AF184" s="58">
        <f>IFERROR(VLOOKUP(AE184,'Начисление очков NEW'!$B$4:$C$69,2,FALSE),0)</f>
        <v>0</v>
      </c>
      <c r="AG184" s="57" t="s">
        <v>119</v>
      </c>
      <c r="AH184" s="58">
        <f>IFERROR(VLOOKUP(AG184,'Начисление очков NEW'!$V$4:$W$69,2,FALSE),0)</f>
        <v>0</v>
      </c>
      <c r="AI184" s="57" t="s">
        <v>119</v>
      </c>
      <c r="AJ184" s="58">
        <f>IFERROR(VLOOKUP(AI184,'Начисление очков NEW'!$AF$4:$AG$69,2,FALSE),0)</f>
        <v>0</v>
      </c>
      <c r="AK184" s="6" t="s">
        <v>119</v>
      </c>
      <c r="AL184" s="59">
        <f>IFERROR(VLOOKUP(AK184,'Начисление очков NEW'!$V$4:$W$69,2,FALSE),0)</f>
        <v>0</v>
      </c>
      <c r="AM184" s="57" t="s">
        <v>119</v>
      </c>
      <c r="AN184" s="58">
        <f>IFERROR(VLOOKUP(AM184,'Начисление очков NEW'!$B$4:$C$69,2,FALSE),0)</f>
        <v>0</v>
      </c>
      <c r="AO184" s="6" t="s">
        <v>119</v>
      </c>
      <c r="AP184" s="59">
        <f>IFERROR(VLOOKUP(AO184,'Начисление очков NEW'!$V$4:$W$69,2,FALSE),0)</f>
        <v>0</v>
      </c>
      <c r="AQ184" s="57" t="s">
        <v>119</v>
      </c>
      <c r="AR184" s="58">
        <f>IFERROR(VLOOKUP(AQ184,'Начисление очков NEW'!$G$4:$H$69,2,FALSE),0)</f>
        <v>0</v>
      </c>
      <c r="AS184" s="57" t="s">
        <v>119</v>
      </c>
      <c r="AT184" s="58">
        <f>IFERROR(VLOOKUP(AS184,'Начисление очков NEW'!$AF$4:$AG$69,2,FALSE),0)</f>
        <v>0</v>
      </c>
      <c r="AU184" s="6" t="s">
        <v>119</v>
      </c>
      <c r="AV184" s="59">
        <f>IFERROR(VLOOKUP(AU184,'Начисление очков NEW'!$G$4:$H$69,2,FALSE),0)</f>
        <v>0</v>
      </c>
      <c r="AW184" s="6" t="s">
        <v>119</v>
      </c>
      <c r="AX184" s="59">
        <f>IFERROR(VLOOKUP(AW184,'Начисление очков NEW'!$AF$4:$AG$69,2,FALSE),0)</f>
        <v>0</v>
      </c>
      <c r="AY184" s="57"/>
      <c r="AZ184" s="58">
        <f>IFERROR(VLOOKUP(AY184,'Начисление очков NEW'!$V$4:$W$69,2,FALSE),0)</f>
        <v>0</v>
      </c>
      <c r="BA184" s="57"/>
      <c r="BB184" s="58">
        <f>IFERROR(VLOOKUP(BA184,'Начисление очков NEW'!$B$4:$C$69,2,FALSE),0)</f>
        <v>0</v>
      </c>
      <c r="BC184" s="57" t="s">
        <v>119</v>
      </c>
      <c r="BD184" s="58">
        <f>IFERROR(VLOOKUP(BC184,'Начисление очков NEW'!$V$4:$W$69,2,FALSE),0)</f>
        <v>0</v>
      </c>
      <c r="BE184" s="6" t="s">
        <v>119</v>
      </c>
      <c r="BF184" s="59">
        <f>IFERROR(VLOOKUP(BE184,'Начисление очков NEW'!$G$4:$H$69,2,FALSE),0)</f>
        <v>0</v>
      </c>
      <c r="BG184" s="6"/>
      <c r="BH184" s="59">
        <f>IFERROR(VLOOKUP(BG184,'Начисление очков NEW'!$V$4:$W$69,2,FALSE),0)</f>
        <v>0</v>
      </c>
      <c r="BI184" s="57"/>
      <c r="BJ184" s="58">
        <f>IFERROR(VLOOKUP(BI184,'Начисление очков NEW'!$V$4:$W$69,2,FALSE),0)</f>
        <v>0</v>
      </c>
      <c r="BK184" s="45" t="s">
        <v>221</v>
      </c>
      <c r="BL184" s="45"/>
      <c r="BM184" s="45">
        <v>4</v>
      </c>
      <c r="BN184" s="45">
        <v>0</v>
      </c>
      <c r="BQ184" s="96"/>
      <c r="BR184" s="97"/>
      <c r="BT184" s="50"/>
      <c r="BU184" s="50">
        <f>VLOOKUP(BT184,'Начисление очков NEW'!$V$4:$W$68,2,FALSE)</f>
        <v>0</v>
      </c>
    </row>
    <row r="185" spans="2:73" ht="15" customHeight="1" x14ac:dyDescent="0.3">
      <c r="B185" s="89" t="s">
        <v>244</v>
      </c>
      <c r="C185" s="102"/>
      <c r="D185" s="87"/>
      <c r="E185" s="103">
        <v>4</v>
      </c>
      <c r="F185" s="107"/>
      <c r="G185" s="91"/>
      <c r="H185" s="84"/>
      <c r="I185" s="92"/>
      <c r="J185" s="93"/>
      <c r="K185" s="100"/>
      <c r="L185" s="101"/>
      <c r="M185" s="57"/>
      <c r="N185" s="58"/>
      <c r="O185" s="48"/>
      <c r="P185" s="48"/>
      <c r="Q185" s="57"/>
      <c r="R185" s="58"/>
      <c r="S185" s="6"/>
      <c r="T185" s="59"/>
      <c r="U185" s="57"/>
      <c r="V185" s="58"/>
      <c r="W185" s="6"/>
      <c r="X185" s="59"/>
      <c r="Y185" s="6"/>
      <c r="Z185" s="59"/>
      <c r="AA185" s="57"/>
      <c r="AB185" s="58"/>
      <c r="AC185" s="6"/>
      <c r="AD185" s="59"/>
      <c r="AE185" s="57"/>
      <c r="AF185" s="58"/>
      <c r="AG185" s="57"/>
      <c r="AH185" s="58"/>
      <c r="AI185" s="57"/>
      <c r="AJ185" s="58"/>
      <c r="AK185" s="6"/>
      <c r="AL185" s="59"/>
      <c r="AM185" s="57"/>
      <c r="AN185" s="58"/>
      <c r="AO185" s="6"/>
      <c r="AP185" s="59"/>
      <c r="AQ185" s="57"/>
      <c r="AR185" s="58"/>
      <c r="AS185" s="57"/>
      <c r="AT185" s="58"/>
      <c r="AU185" s="6"/>
      <c r="AV185" s="59"/>
      <c r="AW185" s="6"/>
      <c r="AX185" s="59"/>
      <c r="AY185" s="57"/>
      <c r="AZ185" s="58"/>
      <c r="BA185" s="57"/>
      <c r="BB185" s="58"/>
      <c r="BC185" s="57"/>
      <c r="BD185" s="58"/>
      <c r="BE185" s="6"/>
      <c r="BF185" s="59"/>
      <c r="BG185" s="6"/>
      <c r="BH185" s="59"/>
      <c r="BI185" s="57"/>
      <c r="BJ185" s="58"/>
      <c r="BK185" s="45"/>
      <c r="BL185" s="45"/>
      <c r="BM185" s="45"/>
      <c r="BN185" s="45"/>
      <c r="BQ185" s="96"/>
      <c r="BR185" s="97"/>
      <c r="BT185" s="50"/>
      <c r="BU185" s="50"/>
    </row>
    <row r="186" spans="2:73" ht="15" customHeight="1" x14ac:dyDescent="0.3">
      <c r="B186" s="89" t="s">
        <v>31</v>
      </c>
      <c r="C186" s="102"/>
      <c r="D186" s="87"/>
      <c r="E186" s="103">
        <v>4.5</v>
      </c>
      <c r="F186" s="107">
        <f t="shared" ref="F186:F193" si="12">E186-BM186</f>
        <v>0</v>
      </c>
      <c r="G186" s="91"/>
      <c r="H186" s="84"/>
      <c r="I186" s="92"/>
      <c r="J186" s="93"/>
      <c r="K186" s="100"/>
      <c r="L186" s="101"/>
      <c r="M186" s="57" t="s">
        <v>119</v>
      </c>
      <c r="N186" s="58">
        <f>IFERROR(VLOOKUP(M186,'Начисление очков NEW'!$AF$4:$AG$69,2,FALSE),0)</f>
        <v>0</v>
      </c>
      <c r="O186" s="48" t="str">
        <f>IFERROR(INDEX('Ласт турнир'!$A$1:$A$96,MATCH($B186,'Ласт турнир'!$B$1:$B$96,0)),"")</f>
        <v/>
      </c>
      <c r="P186" s="48">
        <f>IFERROR(VLOOKUP(O186,'Начисление очков NEW'!$G$4:$H$69,2,FALSE),0)</f>
        <v>0</v>
      </c>
      <c r="Q186" s="57" t="s">
        <v>119</v>
      </c>
      <c r="R186" s="58">
        <f>IFERROR(VLOOKUP(Q186,'Начисление очков NEW'!$AF$4:$AG$69,2,FALSE),0)</f>
        <v>0</v>
      </c>
      <c r="S186" s="6" t="s">
        <v>119</v>
      </c>
      <c r="T186" s="59">
        <f>IFERROR(VLOOKUP(S186,'Начисление очков NEW'!$L$4:$M$69,2,FALSE),0)</f>
        <v>0</v>
      </c>
      <c r="U186" s="57" t="s">
        <v>119</v>
      </c>
      <c r="V186" s="58">
        <f>IFERROR(VLOOKUP(U186,'Начисление очков NEW'!$AF$4:$AG$69,2,FALSE),0)</f>
        <v>0</v>
      </c>
      <c r="W186" s="6" t="s">
        <v>119</v>
      </c>
      <c r="X186" s="59">
        <f>IFERROR(VLOOKUP(W186,'Начисление очков NEW'!$B$4:$C$69,2,FALSE),0)</f>
        <v>0</v>
      </c>
      <c r="Y186" s="6" t="s">
        <v>119</v>
      </c>
      <c r="Z186" s="59">
        <f>IFERROR(VLOOKUP(Y186,'Начисление очков NEW'!$V$4:$W$69,2,FALSE),0)</f>
        <v>0</v>
      </c>
      <c r="AA186" s="57" t="s">
        <v>119</v>
      </c>
      <c r="AB186" s="58">
        <f>IFERROR(VLOOKUP(AA186,'Начисление очков NEW'!$G$4:$H$69,2,FALSE),0)</f>
        <v>0</v>
      </c>
      <c r="AC186" s="6" t="s">
        <v>119</v>
      </c>
      <c r="AD186" s="59">
        <f>IFERROR(VLOOKUP(AC186,'Начисление очков NEW'!$V$4:$W$69,2,FALSE),0)</f>
        <v>0</v>
      </c>
      <c r="AE186" s="57" t="s">
        <v>119</v>
      </c>
      <c r="AF186" s="58">
        <f>IFERROR(VLOOKUP(AE186,'Начисление очков NEW'!$B$4:$C$69,2,FALSE),0)</f>
        <v>0</v>
      </c>
      <c r="AG186" s="57" t="s">
        <v>119</v>
      </c>
      <c r="AH186" s="58">
        <f>IFERROR(VLOOKUP(AG186,'Начисление очков NEW'!$V$4:$W$69,2,FALSE),0)</f>
        <v>0</v>
      </c>
      <c r="AI186" s="57" t="s">
        <v>119</v>
      </c>
      <c r="AJ186" s="58">
        <f>IFERROR(VLOOKUP(AI186,'Начисление очков NEW'!$AF$4:$AG$69,2,FALSE),0)</f>
        <v>0</v>
      </c>
      <c r="AK186" s="6" t="s">
        <v>119</v>
      </c>
      <c r="AL186" s="59">
        <f>IFERROR(VLOOKUP(AK186,'Начисление очков NEW'!$V$4:$W$69,2,FALSE),0)</f>
        <v>0</v>
      </c>
      <c r="AM186" s="57" t="s">
        <v>119</v>
      </c>
      <c r="AN186" s="58">
        <f>IFERROR(VLOOKUP(AM186,'Начисление очков NEW'!$B$4:$C$69,2,FALSE),0)</f>
        <v>0</v>
      </c>
      <c r="AO186" s="6" t="s">
        <v>119</v>
      </c>
      <c r="AP186" s="59">
        <f>IFERROR(VLOOKUP(AO186,'Начисление очков NEW'!$V$4:$W$69,2,FALSE),0)</f>
        <v>0</v>
      </c>
      <c r="AQ186" s="57" t="s">
        <v>119</v>
      </c>
      <c r="AR186" s="58">
        <f>IFERROR(VLOOKUP(AQ186,'Начисление очков NEW'!$G$4:$H$69,2,FALSE),0)</f>
        <v>0</v>
      </c>
      <c r="AS186" s="57" t="s">
        <v>119</v>
      </c>
      <c r="AT186" s="58">
        <f>IFERROR(VLOOKUP(AS186,'Начисление очков NEW'!$AF$4:$AG$69,2,FALSE),0)</f>
        <v>0</v>
      </c>
      <c r="AU186" s="6" t="s">
        <v>119</v>
      </c>
      <c r="AV186" s="59">
        <f>IFERROR(VLOOKUP(AU186,'Начисление очков NEW'!$G$4:$H$69,2,FALSE),0)</f>
        <v>0</v>
      </c>
      <c r="AW186" s="6" t="s">
        <v>119</v>
      </c>
      <c r="AX186" s="59">
        <f>IFERROR(VLOOKUP(AW186,'Начисление очков NEW'!$AF$4:$AG$69,2,FALSE),0)</f>
        <v>0</v>
      </c>
      <c r="AY186" s="57"/>
      <c r="AZ186" s="58">
        <f>IFERROR(VLOOKUP(AY186,'Начисление очков NEW'!$V$4:$W$69,2,FALSE),0)</f>
        <v>0</v>
      </c>
      <c r="BA186" s="57"/>
      <c r="BB186" s="58">
        <f>IFERROR(VLOOKUP(BA186,'Начисление очков NEW'!$B$4:$C$69,2,FALSE),0)</f>
        <v>0</v>
      </c>
      <c r="BC186" s="57" t="s">
        <v>119</v>
      </c>
      <c r="BD186" s="58">
        <f>IFERROR(VLOOKUP(BC186,'Начисление очков NEW'!$V$4:$W$69,2,FALSE),0)</f>
        <v>0</v>
      </c>
      <c r="BE186" s="6" t="s">
        <v>119</v>
      </c>
      <c r="BF186" s="59">
        <f>IFERROR(VLOOKUP(BE186,'Начисление очков NEW'!$G$4:$H$69,2,FALSE),0)</f>
        <v>0</v>
      </c>
      <c r="BG186" s="6"/>
      <c r="BH186" s="59">
        <f>IFERROR(VLOOKUP(BG186,'Начисление очков NEW'!$V$4:$W$69,2,FALSE),0)</f>
        <v>0</v>
      </c>
      <c r="BI186" s="57"/>
      <c r="BJ186" s="58">
        <f>IFERROR(VLOOKUP(BI186,'Начисление очков NEW'!$V$4:$W$69,2,FALSE),0)</f>
        <v>0</v>
      </c>
      <c r="BK186" s="45" t="s">
        <v>221</v>
      </c>
      <c r="BL186" s="45"/>
      <c r="BM186" s="45">
        <v>4.5</v>
      </c>
      <c r="BN186" s="45">
        <v>0</v>
      </c>
      <c r="BQ186" s="96"/>
      <c r="BR186" s="97"/>
      <c r="BT186" s="50"/>
      <c r="BU186" s="50">
        <f>VLOOKUP(BT186,'Начисление очков NEW'!$V$4:$W$68,2,FALSE)</f>
        <v>0</v>
      </c>
    </row>
    <row r="187" spans="2:73" ht="15" customHeight="1" x14ac:dyDescent="0.3">
      <c r="B187" s="89" t="s">
        <v>234</v>
      </c>
      <c r="C187" s="102"/>
      <c r="D187" s="87"/>
      <c r="E187" s="103">
        <v>4</v>
      </c>
      <c r="F187" s="107">
        <f t="shared" si="12"/>
        <v>0</v>
      </c>
      <c r="G187" s="91"/>
      <c r="H187" s="84"/>
      <c r="I187" s="92"/>
      <c r="J187" s="93"/>
      <c r="K187" s="100"/>
      <c r="L187" s="101"/>
      <c r="M187" s="57" t="s">
        <v>119</v>
      </c>
      <c r="N187" s="58">
        <f>IFERROR(VLOOKUP(M187,'Начисление очков NEW'!$AF$4:$AG$69,2,FALSE),0)</f>
        <v>0</v>
      </c>
      <c r="O187" s="48" t="str">
        <f>IFERROR(INDEX('Ласт турнир'!$A$1:$A$96,MATCH($B187,'Ласт турнир'!$B$1:$B$96,0)),"")</f>
        <v/>
      </c>
      <c r="P187" s="48">
        <f>IFERROR(VLOOKUP(O187,'Начисление очков NEW'!$G$4:$H$69,2,FALSE),0)</f>
        <v>0</v>
      </c>
      <c r="Q187" s="57" t="s">
        <v>119</v>
      </c>
      <c r="R187" s="58">
        <f>IFERROR(VLOOKUP(Q187,'Начисление очков NEW'!$AF$4:$AG$69,2,FALSE),0)</f>
        <v>0</v>
      </c>
      <c r="S187" s="6" t="s">
        <v>119</v>
      </c>
      <c r="T187" s="59">
        <f>IFERROR(VLOOKUP(S187,'Начисление очков NEW'!$L$4:$M$69,2,FALSE),0)</f>
        <v>0</v>
      </c>
      <c r="U187" s="57" t="s">
        <v>119</v>
      </c>
      <c r="V187" s="58">
        <f>IFERROR(VLOOKUP(U187,'Начисление очков NEW'!$AF$4:$AG$69,2,FALSE),0)</f>
        <v>0</v>
      </c>
      <c r="W187" s="6" t="s">
        <v>119</v>
      </c>
      <c r="X187" s="59">
        <f>IFERROR(VLOOKUP(W187,'Начисление очков NEW'!$B$4:$C$69,2,FALSE),0)</f>
        <v>0</v>
      </c>
      <c r="Y187" s="6" t="s">
        <v>119</v>
      </c>
      <c r="Z187" s="59">
        <f>IFERROR(VLOOKUP(Y187,'Начисление очков NEW'!$V$4:$W$69,2,FALSE),0)</f>
        <v>0</v>
      </c>
      <c r="AA187" s="57" t="s">
        <v>119</v>
      </c>
      <c r="AB187" s="58">
        <f>IFERROR(VLOOKUP(AA187,'Начисление очков NEW'!$G$4:$H$69,2,FALSE),0)</f>
        <v>0</v>
      </c>
      <c r="AC187" s="6" t="s">
        <v>119</v>
      </c>
      <c r="AD187" s="59">
        <f>IFERROR(VLOOKUP(AC187,'Начисление очков NEW'!$V$4:$W$69,2,FALSE),0)</f>
        <v>0</v>
      </c>
      <c r="AE187" s="57" t="s">
        <v>119</v>
      </c>
      <c r="AF187" s="58">
        <f>IFERROR(VLOOKUP(AE187,'Начисление очков NEW'!$B$4:$C$69,2,FALSE),0)</f>
        <v>0</v>
      </c>
      <c r="AG187" s="57" t="s">
        <v>119</v>
      </c>
      <c r="AH187" s="58">
        <f>IFERROR(VLOOKUP(AG187,'Начисление очков NEW'!$V$4:$W$69,2,FALSE),0)</f>
        <v>0</v>
      </c>
      <c r="AI187" s="57" t="s">
        <v>119</v>
      </c>
      <c r="AJ187" s="58">
        <f>IFERROR(VLOOKUP(AI187,'Начисление очков NEW'!$AF$4:$AG$69,2,FALSE),0)</f>
        <v>0</v>
      </c>
      <c r="AK187" s="6" t="s">
        <v>119</v>
      </c>
      <c r="AL187" s="59">
        <f>IFERROR(VLOOKUP(AK187,'Начисление очков NEW'!$V$4:$W$69,2,FALSE),0)</f>
        <v>0</v>
      </c>
      <c r="AM187" s="57" t="s">
        <v>119</v>
      </c>
      <c r="AN187" s="58">
        <f>IFERROR(VLOOKUP(AM187,'Начисление очков NEW'!$B$4:$C$69,2,FALSE),0)</f>
        <v>0</v>
      </c>
      <c r="AO187" s="6" t="s">
        <v>119</v>
      </c>
      <c r="AP187" s="59">
        <f>IFERROR(VLOOKUP(AO187,'Начисление очков NEW'!$V$4:$W$69,2,FALSE),0)</f>
        <v>0</v>
      </c>
      <c r="AQ187" s="57" t="s">
        <v>119</v>
      </c>
      <c r="AR187" s="58">
        <f>IFERROR(VLOOKUP(AQ187,'Начисление очков NEW'!$G$4:$H$69,2,FALSE),0)</f>
        <v>0</v>
      </c>
      <c r="AS187" s="57" t="s">
        <v>119</v>
      </c>
      <c r="AT187" s="58">
        <f>IFERROR(VLOOKUP(AS187,'Начисление очков NEW'!$AF$4:$AG$69,2,FALSE),0)</f>
        <v>0</v>
      </c>
      <c r="AU187" s="6" t="s">
        <v>119</v>
      </c>
      <c r="AV187" s="59">
        <f>IFERROR(VLOOKUP(AU187,'Начисление очков NEW'!$G$4:$H$69,2,FALSE),0)</f>
        <v>0</v>
      </c>
      <c r="AW187" s="6" t="s">
        <v>119</v>
      </c>
      <c r="AX187" s="59">
        <f>IFERROR(VLOOKUP(AW187,'Начисление очков NEW'!$AF$4:$AG$69,2,FALSE),0)</f>
        <v>0</v>
      </c>
      <c r="AY187" s="57"/>
      <c r="AZ187" s="58">
        <f>IFERROR(VLOOKUP(AY187,'Начисление очков NEW'!$V$4:$W$69,2,FALSE),0)</f>
        <v>0</v>
      </c>
      <c r="BA187" s="57"/>
      <c r="BB187" s="58">
        <f>IFERROR(VLOOKUP(BA187,'Начисление очков NEW'!$B$4:$C$69,2,FALSE),0)</f>
        <v>0</v>
      </c>
      <c r="BC187" s="57" t="s">
        <v>119</v>
      </c>
      <c r="BD187" s="58">
        <f>IFERROR(VLOOKUP(BC187,'Начисление очков NEW'!$V$4:$W$69,2,FALSE),0)</f>
        <v>0</v>
      </c>
      <c r="BE187" s="6" t="s">
        <v>119</v>
      </c>
      <c r="BF187" s="59">
        <f>IFERROR(VLOOKUP(BE187,'Начисление очков NEW'!$G$4:$H$69,2,FALSE),0)</f>
        <v>0</v>
      </c>
      <c r="BG187" s="6"/>
      <c r="BH187" s="59">
        <f>IFERROR(VLOOKUP(BG187,'Начисление очков NEW'!$V$4:$W$69,2,FALSE),0)</f>
        <v>0</v>
      </c>
      <c r="BI187" s="57"/>
      <c r="BJ187" s="58">
        <f>IFERROR(VLOOKUP(BI187,'Начисление очков NEW'!$V$4:$W$69,2,FALSE),0)</f>
        <v>0</v>
      </c>
      <c r="BK187" s="45" t="s">
        <v>221</v>
      </c>
      <c r="BL187" s="45"/>
      <c r="BM187" s="45">
        <v>4</v>
      </c>
      <c r="BN187" s="45">
        <v>0</v>
      </c>
      <c r="BQ187" s="96"/>
      <c r="BR187" s="97"/>
      <c r="BT187" s="50"/>
      <c r="BU187" s="50">
        <f>VLOOKUP(BT187,'Начисление очков NEW'!$V$4:$W$68,2,FALSE)</f>
        <v>0</v>
      </c>
    </row>
    <row r="188" spans="2:73" ht="15" customHeight="1" x14ac:dyDescent="0.3">
      <c r="B188" s="89" t="s">
        <v>153</v>
      </c>
      <c r="C188" s="102"/>
      <c r="D188" s="87"/>
      <c r="E188" s="103">
        <v>4.5</v>
      </c>
      <c r="F188" s="107">
        <f t="shared" si="12"/>
        <v>0</v>
      </c>
      <c r="G188" s="91"/>
      <c r="H188" s="84"/>
      <c r="I188" s="92"/>
      <c r="J188" s="93"/>
      <c r="K188" s="100"/>
      <c r="L188" s="101"/>
      <c r="M188" s="57" t="s">
        <v>119</v>
      </c>
      <c r="N188" s="58">
        <f>IFERROR(VLOOKUP(M188,'Начисление очков NEW'!$AF$4:$AG$69,2,FALSE),0)</f>
        <v>0</v>
      </c>
      <c r="O188" s="48" t="str">
        <f>IFERROR(INDEX('Ласт турнир'!$A$1:$A$96,MATCH($B188,'Ласт турнир'!$B$1:$B$96,0)),"")</f>
        <v/>
      </c>
      <c r="P188" s="48">
        <f>IFERROR(VLOOKUP(O188,'Начисление очков NEW'!$G$4:$H$69,2,FALSE),0)</f>
        <v>0</v>
      </c>
      <c r="Q188" s="57" t="s">
        <v>119</v>
      </c>
      <c r="R188" s="58">
        <f>IFERROR(VLOOKUP(Q188,'Начисление очков NEW'!$AF$4:$AG$69,2,FALSE),0)</f>
        <v>0</v>
      </c>
      <c r="S188" s="6" t="s">
        <v>119</v>
      </c>
      <c r="T188" s="59">
        <f>IFERROR(VLOOKUP(S188,'Начисление очков NEW'!$L$4:$M$69,2,FALSE),0)</f>
        <v>0</v>
      </c>
      <c r="U188" s="57" t="s">
        <v>119</v>
      </c>
      <c r="V188" s="58">
        <f>IFERROR(VLOOKUP(U188,'Начисление очков NEW'!$AF$4:$AG$69,2,FALSE),0)</f>
        <v>0</v>
      </c>
      <c r="W188" s="6" t="s">
        <v>119</v>
      </c>
      <c r="X188" s="59">
        <f>IFERROR(VLOOKUP(W188,'Начисление очков NEW'!$B$4:$C$69,2,FALSE),0)</f>
        <v>0</v>
      </c>
      <c r="Y188" s="6" t="s">
        <v>119</v>
      </c>
      <c r="Z188" s="59">
        <f>IFERROR(VLOOKUP(Y188,'Начисление очков NEW'!$V$4:$W$69,2,FALSE),0)</f>
        <v>0</v>
      </c>
      <c r="AA188" s="57" t="s">
        <v>119</v>
      </c>
      <c r="AB188" s="58">
        <f>IFERROR(VLOOKUP(AA188,'Начисление очков NEW'!$G$4:$H$69,2,FALSE),0)</f>
        <v>0</v>
      </c>
      <c r="AC188" s="6" t="s">
        <v>119</v>
      </c>
      <c r="AD188" s="59">
        <f>IFERROR(VLOOKUP(AC188,'Начисление очков NEW'!$V$4:$W$69,2,FALSE),0)</f>
        <v>0</v>
      </c>
      <c r="AE188" s="57" t="s">
        <v>119</v>
      </c>
      <c r="AF188" s="58">
        <f>IFERROR(VLOOKUP(AE188,'Начисление очков NEW'!$B$4:$C$69,2,FALSE),0)</f>
        <v>0</v>
      </c>
      <c r="AG188" s="57" t="s">
        <v>119</v>
      </c>
      <c r="AH188" s="58">
        <f>IFERROR(VLOOKUP(AG188,'Начисление очков NEW'!$V$4:$W$69,2,FALSE),0)</f>
        <v>0</v>
      </c>
      <c r="AI188" s="57" t="s">
        <v>119</v>
      </c>
      <c r="AJ188" s="58">
        <f>IFERROR(VLOOKUP(AI188,'Начисление очков NEW'!$AF$4:$AG$69,2,FALSE),0)</f>
        <v>0</v>
      </c>
      <c r="AK188" s="6" t="s">
        <v>119</v>
      </c>
      <c r="AL188" s="59">
        <f>IFERROR(VLOOKUP(AK188,'Начисление очков NEW'!$V$4:$W$69,2,FALSE),0)</f>
        <v>0</v>
      </c>
      <c r="AM188" s="57" t="s">
        <v>119</v>
      </c>
      <c r="AN188" s="58">
        <f>IFERROR(VLOOKUP(AM188,'Начисление очков NEW'!$B$4:$C$69,2,FALSE),0)</f>
        <v>0</v>
      </c>
      <c r="AO188" s="6" t="s">
        <v>119</v>
      </c>
      <c r="AP188" s="59">
        <f>IFERROR(VLOOKUP(AO188,'Начисление очков NEW'!$V$4:$W$69,2,FALSE),0)</f>
        <v>0</v>
      </c>
      <c r="AQ188" s="57" t="s">
        <v>119</v>
      </c>
      <c r="AR188" s="58">
        <f>IFERROR(VLOOKUP(AQ188,'Начисление очков NEW'!$G$4:$H$69,2,FALSE),0)</f>
        <v>0</v>
      </c>
      <c r="AS188" s="57" t="s">
        <v>119</v>
      </c>
      <c r="AT188" s="58">
        <f>IFERROR(VLOOKUP(AS188,'Начисление очков NEW'!$AF$4:$AG$69,2,FALSE),0)</f>
        <v>0</v>
      </c>
      <c r="AU188" s="6" t="s">
        <v>119</v>
      </c>
      <c r="AV188" s="59">
        <f>IFERROR(VLOOKUP(AU188,'Начисление очков NEW'!$G$4:$H$69,2,FALSE),0)</f>
        <v>0</v>
      </c>
      <c r="AW188" s="6" t="s">
        <v>119</v>
      </c>
      <c r="AX188" s="59">
        <f>IFERROR(VLOOKUP(AW188,'Начисление очков NEW'!$AF$4:$AG$69,2,FALSE),0)</f>
        <v>0</v>
      </c>
      <c r="AY188" s="57"/>
      <c r="AZ188" s="58">
        <f>IFERROR(VLOOKUP(AY188,'Начисление очков NEW'!$V$4:$W$69,2,FALSE),0)</f>
        <v>0</v>
      </c>
      <c r="BA188" s="57"/>
      <c r="BB188" s="58">
        <f>IFERROR(VLOOKUP(BA188,'Начисление очков NEW'!$B$4:$C$69,2,FALSE),0)</f>
        <v>0</v>
      </c>
      <c r="BC188" s="57" t="s">
        <v>119</v>
      </c>
      <c r="BD188" s="58">
        <f>IFERROR(VLOOKUP(BC188,'Начисление очков NEW'!$V$4:$W$69,2,FALSE),0)</f>
        <v>0</v>
      </c>
      <c r="BE188" s="6" t="s">
        <v>119</v>
      </c>
      <c r="BF188" s="59">
        <f>IFERROR(VLOOKUP(BE188,'Начисление очков NEW'!$G$4:$H$69,2,FALSE),0)</f>
        <v>0</v>
      </c>
      <c r="BG188" s="6"/>
      <c r="BH188" s="59">
        <f>IFERROR(VLOOKUP(BG188,'Начисление очков NEW'!$V$4:$W$69,2,FALSE),0)</f>
        <v>0</v>
      </c>
      <c r="BI188" s="57"/>
      <c r="BJ188" s="58">
        <f>IFERROR(VLOOKUP(BI188,'Начисление очков NEW'!$V$4:$W$69,2,FALSE),0)</f>
        <v>0</v>
      </c>
      <c r="BK188" s="45" t="s">
        <v>221</v>
      </c>
      <c r="BL188" s="45"/>
      <c r="BM188" s="45">
        <v>4.5</v>
      </c>
      <c r="BN188" s="45">
        <v>0</v>
      </c>
      <c r="BQ188" s="96"/>
      <c r="BR188" s="97"/>
      <c r="BT188" s="50"/>
      <c r="BU188" s="50">
        <f>VLOOKUP(BT188,'Начисление очков NEW'!$V$4:$W$68,2,FALSE)</f>
        <v>0</v>
      </c>
    </row>
    <row r="189" spans="2:73" ht="15" customHeight="1" x14ac:dyDescent="0.3">
      <c r="B189" s="89" t="s">
        <v>150</v>
      </c>
      <c r="C189" s="102"/>
      <c r="D189" s="87"/>
      <c r="E189" s="103">
        <v>4.5</v>
      </c>
      <c r="F189" s="107">
        <f t="shared" si="12"/>
        <v>0</v>
      </c>
      <c r="G189" s="91"/>
      <c r="H189" s="84"/>
      <c r="I189" s="92"/>
      <c r="J189" s="93"/>
      <c r="K189" s="100"/>
      <c r="L189" s="101"/>
      <c r="M189" s="57" t="s">
        <v>119</v>
      </c>
      <c r="N189" s="58">
        <f>IFERROR(VLOOKUP(M189,'Начисление очков NEW'!$AF$4:$AG$69,2,FALSE),0)</f>
        <v>0</v>
      </c>
      <c r="O189" s="48" t="str">
        <f>IFERROR(INDEX('Ласт турнир'!$A$1:$A$96,MATCH($B189,'Ласт турнир'!$B$1:$B$96,0)),"")</f>
        <v/>
      </c>
      <c r="P189" s="48">
        <f>IFERROR(VLOOKUP(O189,'Начисление очков NEW'!$G$4:$H$69,2,FALSE),0)</f>
        <v>0</v>
      </c>
      <c r="Q189" s="57" t="s">
        <v>119</v>
      </c>
      <c r="R189" s="58">
        <f>IFERROR(VLOOKUP(Q189,'Начисление очков NEW'!$AF$4:$AG$69,2,FALSE),0)</f>
        <v>0</v>
      </c>
      <c r="S189" s="6" t="s">
        <v>119</v>
      </c>
      <c r="T189" s="59">
        <f>IFERROR(VLOOKUP(S189,'Начисление очков NEW'!$L$4:$M$69,2,FALSE),0)</f>
        <v>0</v>
      </c>
      <c r="U189" s="57" t="s">
        <v>119</v>
      </c>
      <c r="V189" s="58">
        <f>IFERROR(VLOOKUP(U189,'Начисление очков NEW'!$AF$4:$AG$69,2,FALSE),0)</f>
        <v>0</v>
      </c>
      <c r="W189" s="6" t="s">
        <v>119</v>
      </c>
      <c r="X189" s="59">
        <f>IFERROR(VLOOKUP(W189,'Начисление очков NEW'!$B$4:$C$69,2,FALSE),0)</f>
        <v>0</v>
      </c>
      <c r="Y189" s="6" t="s">
        <v>119</v>
      </c>
      <c r="Z189" s="59">
        <f>IFERROR(VLOOKUP(Y189,'Начисление очков NEW'!$V$4:$W$69,2,FALSE),0)</f>
        <v>0</v>
      </c>
      <c r="AA189" s="57" t="s">
        <v>119</v>
      </c>
      <c r="AB189" s="58">
        <f>IFERROR(VLOOKUP(AA189,'Начисление очков NEW'!$G$4:$H$69,2,FALSE),0)</f>
        <v>0</v>
      </c>
      <c r="AC189" s="6" t="s">
        <v>119</v>
      </c>
      <c r="AD189" s="59">
        <f>IFERROR(VLOOKUP(AC189,'Начисление очков NEW'!$V$4:$W$69,2,FALSE),0)</f>
        <v>0</v>
      </c>
      <c r="AE189" s="57" t="s">
        <v>119</v>
      </c>
      <c r="AF189" s="58">
        <f>IFERROR(VLOOKUP(AE189,'Начисление очков NEW'!$B$4:$C$69,2,FALSE),0)</f>
        <v>0</v>
      </c>
      <c r="AG189" s="57" t="s">
        <v>119</v>
      </c>
      <c r="AH189" s="58">
        <f>IFERROR(VLOOKUP(AG189,'Начисление очков NEW'!$V$4:$W$69,2,FALSE),0)</f>
        <v>0</v>
      </c>
      <c r="AI189" s="57" t="s">
        <v>119</v>
      </c>
      <c r="AJ189" s="58">
        <f>IFERROR(VLOOKUP(AI189,'Начисление очков NEW'!$AF$4:$AG$69,2,FALSE),0)</f>
        <v>0</v>
      </c>
      <c r="AK189" s="6" t="s">
        <v>119</v>
      </c>
      <c r="AL189" s="59">
        <f>IFERROR(VLOOKUP(AK189,'Начисление очков NEW'!$V$4:$W$69,2,FALSE),0)</f>
        <v>0</v>
      </c>
      <c r="AM189" s="57" t="s">
        <v>119</v>
      </c>
      <c r="AN189" s="58">
        <f>IFERROR(VLOOKUP(AM189,'Начисление очков NEW'!$B$4:$C$69,2,FALSE),0)</f>
        <v>0</v>
      </c>
      <c r="AO189" s="6" t="s">
        <v>119</v>
      </c>
      <c r="AP189" s="59">
        <f>IFERROR(VLOOKUP(AO189,'Начисление очков NEW'!$V$4:$W$69,2,FALSE),0)</f>
        <v>0</v>
      </c>
      <c r="AQ189" s="57" t="s">
        <v>119</v>
      </c>
      <c r="AR189" s="58">
        <f>IFERROR(VLOOKUP(AQ189,'Начисление очков NEW'!$G$4:$H$69,2,FALSE),0)</f>
        <v>0</v>
      </c>
      <c r="AS189" s="57" t="s">
        <v>119</v>
      </c>
      <c r="AT189" s="58">
        <f>IFERROR(VLOOKUP(AS189,'Начисление очков NEW'!$AF$4:$AG$69,2,FALSE),0)</f>
        <v>0</v>
      </c>
      <c r="AU189" s="6" t="s">
        <v>119</v>
      </c>
      <c r="AV189" s="59">
        <f>IFERROR(VLOOKUP(AU189,'Начисление очков NEW'!$G$4:$H$69,2,FALSE),0)</f>
        <v>0</v>
      </c>
      <c r="AW189" s="6" t="s">
        <v>119</v>
      </c>
      <c r="AX189" s="59">
        <f>IFERROR(VLOOKUP(AW189,'Начисление очков NEW'!$AF$4:$AG$69,2,FALSE),0)</f>
        <v>0</v>
      </c>
      <c r="AY189" s="57"/>
      <c r="AZ189" s="58">
        <f>IFERROR(VLOOKUP(AY189,'Начисление очков NEW'!$V$4:$W$69,2,FALSE),0)</f>
        <v>0</v>
      </c>
      <c r="BA189" s="57"/>
      <c r="BB189" s="58">
        <f>IFERROR(VLOOKUP(BA189,'Начисление очков NEW'!$B$4:$C$69,2,FALSE),0)</f>
        <v>0</v>
      </c>
      <c r="BC189" s="57" t="s">
        <v>119</v>
      </c>
      <c r="BD189" s="58">
        <f>IFERROR(VLOOKUP(BC189,'Начисление очков NEW'!$V$4:$W$69,2,FALSE),0)</f>
        <v>0</v>
      </c>
      <c r="BE189" s="6" t="s">
        <v>119</v>
      </c>
      <c r="BF189" s="59">
        <f>IFERROR(VLOOKUP(BE189,'Начисление очков NEW'!$G$4:$H$69,2,FALSE),0)</f>
        <v>0</v>
      </c>
      <c r="BG189" s="6"/>
      <c r="BH189" s="59">
        <f>IFERROR(VLOOKUP(BG189,'Начисление очков NEW'!$V$4:$W$69,2,FALSE),0)</f>
        <v>0</v>
      </c>
      <c r="BI189" s="57"/>
      <c r="BJ189" s="58">
        <f>IFERROR(VLOOKUP(BI189,'Начисление очков NEW'!$V$4:$W$69,2,FALSE),0)</f>
        <v>0</v>
      </c>
      <c r="BK189" s="45" t="s">
        <v>221</v>
      </c>
      <c r="BL189" s="45"/>
      <c r="BM189" s="45">
        <v>4.5</v>
      </c>
      <c r="BN189" s="45">
        <v>0</v>
      </c>
      <c r="BQ189" s="96"/>
      <c r="BR189" s="97"/>
      <c r="BT189" s="50"/>
      <c r="BU189" s="50">
        <f>VLOOKUP(BT189,'Начисление очков NEW'!$V$4:$W$68,2,FALSE)</f>
        <v>0</v>
      </c>
    </row>
    <row r="190" spans="2:73" ht="15" customHeight="1" x14ac:dyDescent="0.3">
      <c r="B190" s="89" t="s">
        <v>226</v>
      </c>
      <c r="C190" s="102"/>
      <c r="D190" s="87"/>
      <c r="E190" s="103">
        <v>3.5</v>
      </c>
      <c r="F190" s="107">
        <f t="shared" si="12"/>
        <v>0</v>
      </c>
      <c r="G190" s="91"/>
      <c r="H190" s="84"/>
      <c r="I190" s="92"/>
      <c r="J190" s="93"/>
      <c r="K190" s="100"/>
      <c r="L190" s="101"/>
      <c r="M190" s="57" t="s">
        <v>119</v>
      </c>
      <c r="N190" s="58">
        <f>IFERROR(VLOOKUP(M190,'Начисление очков NEW'!$AF$4:$AG$69,2,FALSE),0)</f>
        <v>0</v>
      </c>
      <c r="O190" s="48" t="str">
        <f>IFERROR(INDEX('Ласт турнир'!$A$1:$A$96,MATCH($B190,'Ласт турнир'!$B$1:$B$96,0)),"")</f>
        <v/>
      </c>
      <c r="P190" s="48">
        <f>IFERROR(VLOOKUP(O190,'Начисление очков NEW'!$G$4:$H$69,2,FALSE),0)</f>
        <v>0</v>
      </c>
      <c r="Q190" s="57" t="s">
        <v>119</v>
      </c>
      <c r="R190" s="58">
        <f>IFERROR(VLOOKUP(Q190,'Начисление очков NEW'!$AF$4:$AG$69,2,FALSE),0)</f>
        <v>0</v>
      </c>
      <c r="S190" s="6" t="s">
        <v>119</v>
      </c>
      <c r="T190" s="59">
        <f>IFERROR(VLOOKUP(S190,'Начисление очков NEW'!$L$4:$M$69,2,FALSE),0)</f>
        <v>0</v>
      </c>
      <c r="U190" s="57" t="s">
        <v>119</v>
      </c>
      <c r="V190" s="58">
        <f>IFERROR(VLOOKUP(U190,'Начисление очков NEW'!$AF$4:$AG$69,2,FALSE),0)</f>
        <v>0</v>
      </c>
      <c r="W190" s="6" t="s">
        <v>119</v>
      </c>
      <c r="X190" s="59">
        <f>IFERROR(VLOOKUP(W190,'Начисление очков NEW'!$B$4:$C$69,2,FALSE),0)</f>
        <v>0</v>
      </c>
      <c r="Y190" s="6" t="s">
        <v>119</v>
      </c>
      <c r="Z190" s="59">
        <f>IFERROR(VLOOKUP(Y190,'Начисление очков NEW'!$V$4:$W$69,2,FALSE),0)</f>
        <v>0</v>
      </c>
      <c r="AA190" s="57" t="s">
        <v>119</v>
      </c>
      <c r="AB190" s="58">
        <f>IFERROR(VLOOKUP(AA190,'Начисление очков NEW'!$G$4:$H$69,2,FALSE),0)</f>
        <v>0</v>
      </c>
      <c r="AC190" s="6" t="s">
        <v>119</v>
      </c>
      <c r="AD190" s="59">
        <f>IFERROR(VLOOKUP(AC190,'Начисление очков NEW'!$V$4:$W$69,2,FALSE),0)</f>
        <v>0</v>
      </c>
      <c r="AE190" s="57" t="s">
        <v>119</v>
      </c>
      <c r="AF190" s="58">
        <f>IFERROR(VLOOKUP(AE190,'Начисление очков NEW'!$B$4:$C$69,2,FALSE),0)</f>
        <v>0</v>
      </c>
      <c r="AG190" s="57" t="s">
        <v>119</v>
      </c>
      <c r="AH190" s="58">
        <f>IFERROR(VLOOKUP(AG190,'Начисление очков NEW'!$V$4:$W$69,2,FALSE),0)</f>
        <v>0</v>
      </c>
      <c r="AI190" s="57" t="s">
        <v>119</v>
      </c>
      <c r="AJ190" s="58">
        <f>IFERROR(VLOOKUP(AI190,'Начисление очков NEW'!$AF$4:$AG$69,2,FALSE),0)</f>
        <v>0</v>
      </c>
      <c r="AK190" s="6" t="s">
        <v>119</v>
      </c>
      <c r="AL190" s="59">
        <f>IFERROR(VLOOKUP(AK190,'Начисление очков NEW'!$V$4:$W$69,2,FALSE),0)</f>
        <v>0</v>
      </c>
      <c r="AM190" s="57" t="s">
        <v>119</v>
      </c>
      <c r="AN190" s="58">
        <f>IFERROR(VLOOKUP(AM190,'Начисление очков NEW'!$B$4:$C$69,2,FALSE),0)</f>
        <v>0</v>
      </c>
      <c r="AO190" s="6" t="s">
        <v>119</v>
      </c>
      <c r="AP190" s="59">
        <f>IFERROR(VLOOKUP(AO190,'Начисление очков NEW'!$V$4:$W$69,2,FALSE),0)</f>
        <v>0</v>
      </c>
      <c r="AQ190" s="57" t="s">
        <v>119</v>
      </c>
      <c r="AR190" s="58">
        <f>IFERROR(VLOOKUP(AQ190,'Начисление очков NEW'!$G$4:$H$69,2,FALSE),0)</f>
        <v>0</v>
      </c>
      <c r="AS190" s="57" t="s">
        <v>119</v>
      </c>
      <c r="AT190" s="58">
        <f>IFERROR(VLOOKUP(AS190,'Начисление очков NEW'!$AF$4:$AG$69,2,FALSE),0)</f>
        <v>0</v>
      </c>
      <c r="AU190" s="6" t="s">
        <v>119</v>
      </c>
      <c r="AV190" s="59">
        <f>IFERROR(VLOOKUP(AU190,'Начисление очков NEW'!$G$4:$H$69,2,FALSE),0)</f>
        <v>0</v>
      </c>
      <c r="AW190" s="6" t="s">
        <v>119</v>
      </c>
      <c r="AX190" s="59">
        <f>IFERROR(VLOOKUP(AW190,'Начисление очков NEW'!$AF$4:$AG$69,2,FALSE),0)</f>
        <v>0</v>
      </c>
      <c r="AY190" s="57"/>
      <c r="AZ190" s="58">
        <f>IFERROR(VLOOKUP(AY190,'Начисление очков NEW'!$V$4:$W$69,2,FALSE),0)</f>
        <v>0</v>
      </c>
      <c r="BA190" s="57"/>
      <c r="BB190" s="58">
        <f>IFERROR(VLOOKUP(BA190,'Начисление очков NEW'!$B$4:$C$69,2,FALSE),0)</f>
        <v>0</v>
      </c>
      <c r="BC190" s="57" t="s">
        <v>119</v>
      </c>
      <c r="BD190" s="58">
        <f>IFERROR(VLOOKUP(BC190,'Начисление очков NEW'!$V$4:$W$69,2,FALSE),0)</f>
        <v>0</v>
      </c>
      <c r="BE190" s="6" t="s">
        <v>119</v>
      </c>
      <c r="BF190" s="59">
        <f>IFERROR(VLOOKUP(BE190,'Начисление очков NEW'!$G$4:$H$69,2,FALSE),0)</f>
        <v>0</v>
      </c>
      <c r="BG190" s="6"/>
      <c r="BH190" s="59">
        <f>IFERROR(VLOOKUP(BG190,'Начисление очков NEW'!$V$4:$W$69,2,FALSE),0)</f>
        <v>0</v>
      </c>
      <c r="BI190" s="57"/>
      <c r="BJ190" s="58">
        <f>IFERROR(VLOOKUP(BI190,'Начисление очков NEW'!$V$4:$W$69,2,FALSE),0)</f>
        <v>0</v>
      </c>
      <c r="BK190" s="45" t="s">
        <v>221</v>
      </c>
      <c r="BL190" s="45"/>
      <c r="BM190" s="45">
        <v>3.5</v>
      </c>
      <c r="BN190" s="45">
        <v>0</v>
      </c>
      <c r="BQ190" s="96"/>
      <c r="BR190" s="97"/>
      <c r="BT190" s="50"/>
      <c r="BU190" s="50">
        <f>VLOOKUP(BT190,'Начисление очков NEW'!$V$4:$W$68,2,FALSE)</f>
        <v>0</v>
      </c>
    </row>
    <row r="191" spans="2:73" ht="15" customHeight="1" x14ac:dyDescent="0.3">
      <c r="B191" s="89" t="s">
        <v>235</v>
      </c>
      <c r="C191" s="102"/>
      <c r="D191" s="87"/>
      <c r="E191" s="103">
        <v>3.5</v>
      </c>
      <c r="F191" s="107">
        <f t="shared" si="12"/>
        <v>0</v>
      </c>
      <c r="G191" s="91"/>
      <c r="H191" s="84"/>
      <c r="I191" s="92"/>
      <c r="J191" s="93"/>
      <c r="K191" s="100"/>
      <c r="L191" s="101"/>
      <c r="M191" s="57" t="s">
        <v>119</v>
      </c>
      <c r="N191" s="58">
        <f>IFERROR(VLOOKUP(M191,'Начисление очков NEW'!$AF$4:$AG$69,2,FALSE),0)</f>
        <v>0</v>
      </c>
      <c r="O191" s="48" t="str">
        <f>IFERROR(INDEX('Ласт турнир'!$A$1:$A$96,MATCH($B191,'Ласт турнир'!$B$1:$B$96,0)),"")</f>
        <v/>
      </c>
      <c r="P191" s="48">
        <f>IFERROR(VLOOKUP(O191,'Начисление очков NEW'!$G$4:$H$69,2,FALSE),0)</f>
        <v>0</v>
      </c>
      <c r="Q191" s="57" t="s">
        <v>119</v>
      </c>
      <c r="R191" s="58">
        <f>IFERROR(VLOOKUP(Q191,'Начисление очков NEW'!$AF$4:$AG$69,2,FALSE),0)</f>
        <v>0</v>
      </c>
      <c r="S191" s="6" t="s">
        <v>119</v>
      </c>
      <c r="T191" s="59">
        <f>IFERROR(VLOOKUP(S191,'Начисление очков NEW'!$L$4:$M$69,2,FALSE),0)</f>
        <v>0</v>
      </c>
      <c r="U191" s="57" t="s">
        <v>119</v>
      </c>
      <c r="V191" s="58">
        <f>IFERROR(VLOOKUP(U191,'Начисление очков NEW'!$AF$4:$AG$69,2,FALSE),0)</f>
        <v>0</v>
      </c>
      <c r="W191" s="6" t="s">
        <v>119</v>
      </c>
      <c r="X191" s="59">
        <f>IFERROR(VLOOKUP(W191,'Начисление очков NEW'!$B$4:$C$69,2,FALSE),0)</f>
        <v>0</v>
      </c>
      <c r="Y191" s="6" t="s">
        <v>119</v>
      </c>
      <c r="Z191" s="59">
        <f>IFERROR(VLOOKUP(Y191,'Начисление очков NEW'!$V$4:$W$69,2,FALSE),0)</f>
        <v>0</v>
      </c>
      <c r="AA191" s="57" t="s">
        <v>119</v>
      </c>
      <c r="AB191" s="58">
        <f>IFERROR(VLOOKUP(AA191,'Начисление очков NEW'!$G$4:$H$69,2,FALSE),0)</f>
        <v>0</v>
      </c>
      <c r="AC191" s="6" t="s">
        <v>119</v>
      </c>
      <c r="AD191" s="59">
        <f>IFERROR(VLOOKUP(AC191,'Начисление очков NEW'!$V$4:$W$69,2,FALSE),0)</f>
        <v>0</v>
      </c>
      <c r="AE191" s="57" t="s">
        <v>119</v>
      </c>
      <c r="AF191" s="58">
        <f>IFERROR(VLOOKUP(AE191,'Начисление очков NEW'!$B$4:$C$69,2,FALSE),0)</f>
        <v>0</v>
      </c>
      <c r="AG191" s="57" t="s">
        <v>119</v>
      </c>
      <c r="AH191" s="58">
        <f>IFERROR(VLOOKUP(AG191,'Начисление очков NEW'!$V$4:$W$69,2,FALSE),0)</f>
        <v>0</v>
      </c>
      <c r="AI191" s="57" t="s">
        <v>119</v>
      </c>
      <c r="AJ191" s="58">
        <f>IFERROR(VLOOKUP(AI191,'Начисление очков NEW'!$AF$4:$AG$69,2,FALSE),0)</f>
        <v>0</v>
      </c>
      <c r="AK191" s="6" t="s">
        <v>119</v>
      </c>
      <c r="AL191" s="59">
        <f>IFERROR(VLOOKUP(AK191,'Начисление очков NEW'!$V$4:$W$69,2,FALSE),0)</f>
        <v>0</v>
      </c>
      <c r="AM191" s="57" t="s">
        <v>119</v>
      </c>
      <c r="AN191" s="58">
        <f>IFERROR(VLOOKUP(AM191,'Начисление очков NEW'!$B$4:$C$69,2,FALSE),0)</f>
        <v>0</v>
      </c>
      <c r="AO191" s="6" t="s">
        <v>119</v>
      </c>
      <c r="AP191" s="59">
        <f>IFERROR(VLOOKUP(AO191,'Начисление очков NEW'!$V$4:$W$69,2,FALSE),0)</f>
        <v>0</v>
      </c>
      <c r="AQ191" s="57" t="s">
        <v>119</v>
      </c>
      <c r="AR191" s="58">
        <f>IFERROR(VLOOKUP(AQ191,'Начисление очков NEW'!$G$4:$H$69,2,FALSE),0)</f>
        <v>0</v>
      </c>
      <c r="AS191" s="57" t="s">
        <v>119</v>
      </c>
      <c r="AT191" s="58">
        <f>IFERROR(VLOOKUP(AS191,'Начисление очков NEW'!$AF$4:$AG$69,2,FALSE),0)</f>
        <v>0</v>
      </c>
      <c r="AU191" s="6" t="s">
        <v>119</v>
      </c>
      <c r="AV191" s="59">
        <f>IFERROR(VLOOKUP(AU191,'Начисление очков NEW'!$G$4:$H$69,2,FALSE),0)</f>
        <v>0</v>
      </c>
      <c r="AW191" s="6" t="s">
        <v>119</v>
      </c>
      <c r="AX191" s="59">
        <f>IFERROR(VLOOKUP(AW191,'Начисление очков NEW'!$AF$4:$AG$69,2,FALSE),0)</f>
        <v>0</v>
      </c>
      <c r="AY191" s="57"/>
      <c r="AZ191" s="58">
        <f>IFERROR(VLOOKUP(AY191,'Начисление очков NEW'!$V$4:$W$69,2,FALSE),0)</f>
        <v>0</v>
      </c>
      <c r="BA191" s="57"/>
      <c r="BB191" s="58">
        <f>IFERROR(VLOOKUP(BA191,'Начисление очков NEW'!$B$4:$C$69,2,FALSE),0)</f>
        <v>0</v>
      </c>
      <c r="BC191" s="57" t="s">
        <v>119</v>
      </c>
      <c r="BD191" s="58">
        <f>IFERROR(VLOOKUP(BC191,'Начисление очков NEW'!$V$4:$W$69,2,FALSE),0)</f>
        <v>0</v>
      </c>
      <c r="BE191" s="6" t="s">
        <v>119</v>
      </c>
      <c r="BF191" s="59">
        <f>IFERROR(VLOOKUP(BE191,'Начисление очков NEW'!$G$4:$H$69,2,FALSE),0)</f>
        <v>0</v>
      </c>
      <c r="BG191" s="6"/>
      <c r="BH191" s="59">
        <f>IFERROR(VLOOKUP(BG191,'Начисление очков NEW'!$V$4:$W$69,2,FALSE),0)</f>
        <v>0</v>
      </c>
      <c r="BI191" s="57"/>
      <c r="BJ191" s="58">
        <f>IFERROR(VLOOKUP(BI191,'Начисление очков NEW'!$V$4:$W$69,2,FALSE),0)</f>
        <v>0</v>
      </c>
      <c r="BK191" s="45" t="s">
        <v>221</v>
      </c>
      <c r="BL191" s="45"/>
      <c r="BM191" s="45">
        <v>3.5</v>
      </c>
      <c r="BN191" s="45">
        <v>0</v>
      </c>
      <c r="BQ191" s="96"/>
      <c r="BR191" s="97"/>
      <c r="BT191" s="50"/>
      <c r="BU191" s="50">
        <f>VLOOKUP(BT191,'Начисление очков NEW'!$V$4:$W$68,2,FALSE)</f>
        <v>0</v>
      </c>
    </row>
    <row r="192" spans="2:73" ht="15" customHeight="1" x14ac:dyDescent="0.3">
      <c r="B192" s="89" t="s">
        <v>236</v>
      </c>
      <c r="C192" s="102"/>
      <c r="D192" s="87"/>
      <c r="E192" s="103">
        <v>4</v>
      </c>
      <c r="F192" s="107">
        <f t="shared" si="12"/>
        <v>0</v>
      </c>
      <c r="G192" s="91"/>
      <c r="H192" s="84"/>
      <c r="I192" s="92"/>
      <c r="J192" s="93"/>
      <c r="K192" s="100"/>
      <c r="L192" s="101"/>
      <c r="M192" s="57" t="s">
        <v>119</v>
      </c>
      <c r="N192" s="58">
        <f>IFERROR(VLOOKUP(M192,'Начисление очков NEW'!$AF$4:$AG$69,2,FALSE),0)</f>
        <v>0</v>
      </c>
      <c r="O192" s="48" t="str">
        <f>IFERROR(INDEX('Ласт турнир'!$A$1:$A$96,MATCH($B192,'Ласт турнир'!$B$1:$B$96,0)),"")</f>
        <v/>
      </c>
      <c r="P192" s="48">
        <f>IFERROR(VLOOKUP(O192,'Начисление очков NEW'!$G$4:$H$69,2,FALSE),0)</f>
        <v>0</v>
      </c>
      <c r="Q192" s="57" t="s">
        <v>119</v>
      </c>
      <c r="R192" s="58">
        <f>IFERROR(VLOOKUP(Q192,'Начисление очков NEW'!$AF$4:$AG$69,2,FALSE),0)</f>
        <v>0</v>
      </c>
      <c r="S192" s="6" t="s">
        <v>119</v>
      </c>
      <c r="T192" s="59">
        <f>IFERROR(VLOOKUP(S192,'Начисление очков NEW'!$L$4:$M$69,2,FALSE),0)</f>
        <v>0</v>
      </c>
      <c r="U192" s="57" t="s">
        <v>119</v>
      </c>
      <c r="V192" s="58">
        <f>IFERROR(VLOOKUP(U192,'Начисление очков NEW'!$AF$4:$AG$69,2,FALSE),0)</f>
        <v>0</v>
      </c>
      <c r="W192" s="6" t="s">
        <v>119</v>
      </c>
      <c r="X192" s="59">
        <f>IFERROR(VLOOKUP(W192,'Начисление очков NEW'!$B$4:$C$69,2,FALSE),0)</f>
        <v>0</v>
      </c>
      <c r="Y192" s="6" t="s">
        <v>119</v>
      </c>
      <c r="Z192" s="59">
        <f>IFERROR(VLOOKUP(Y192,'Начисление очков NEW'!$V$4:$W$69,2,FALSE),0)</f>
        <v>0</v>
      </c>
      <c r="AA192" s="57" t="s">
        <v>119</v>
      </c>
      <c r="AB192" s="58">
        <f>IFERROR(VLOOKUP(AA192,'Начисление очков NEW'!$G$4:$H$69,2,FALSE),0)</f>
        <v>0</v>
      </c>
      <c r="AC192" s="6" t="s">
        <v>119</v>
      </c>
      <c r="AD192" s="59">
        <f>IFERROR(VLOOKUP(AC192,'Начисление очков NEW'!$V$4:$W$69,2,FALSE),0)</f>
        <v>0</v>
      </c>
      <c r="AE192" s="57" t="s">
        <v>119</v>
      </c>
      <c r="AF192" s="58">
        <f>IFERROR(VLOOKUP(AE192,'Начисление очков NEW'!$B$4:$C$69,2,FALSE),0)</f>
        <v>0</v>
      </c>
      <c r="AG192" s="57" t="s">
        <v>119</v>
      </c>
      <c r="AH192" s="58">
        <f>IFERROR(VLOOKUP(AG192,'Начисление очков NEW'!$V$4:$W$69,2,FALSE),0)</f>
        <v>0</v>
      </c>
      <c r="AI192" s="57" t="s">
        <v>119</v>
      </c>
      <c r="AJ192" s="58">
        <f>IFERROR(VLOOKUP(AI192,'Начисление очков NEW'!$AF$4:$AG$69,2,FALSE),0)</f>
        <v>0</v>
      </c>
      <c r="AK192" s="6" t="s">
        <v>119</v>
      </c>
      <c r="AL192" s="59">
        <f>IFERROR(VLOOKUP(AK192,'Начисление очков NEW'!$V$4:$W$69,2,FALSE),0)</f>
        <v>0</v>
      </c>
      <c r="AM192" s="57" t="s">
        <v>119</v>
      </c>
      <c r="AN192" s="58">
        <f>IFERROR(VLOOKUP(AM192,'Начисление очков NEW'!$B$4:$C$69,2,FALSE),0)</f>
        <v>0</v>
      </c>
      <c r="AO192" s="6" t="s">
        <v>119</v>
      </c>
      <c r="AP192" s="59">
        <f>IFERROR(VLOOKUP(AO192,'Начисление очков NEW'!$V$4:$W$69,2,FALSE),0)</f>
        <v>0</v>
      </c>
      <c r="AQ192" s="57" t="s">
        <v>119</v>
      </c>
      <c r="AR192" s="58">
        <f>IFERROR(VLOOKUP(AQ192,'Начисление очков NEW'!$G$4:$H$69,2,FALSE),0)</f>
        <v>0</v>
      </c>
      <c r="AS192" s="57" t="s">
        <v>119</v>
      </c>
      <c r="AT192" s="58">
        <f>IFERROR(VLOOKUP(AS192,'Начисление очков NEW'!$AF$4:$AG$69,2,FALSE),0)</f>
        <v>0</v>
      </c>
      <c r="AU192" s="6" t="s">
        <v>119</v>
      </c>
      <c r="AV192" s="59">
        <f>IFERROR(VLOOKUP(AU192,'Начисление очков NEW'!$G$4:$H$69,2,FALSE),0)</f>
        <v>0</v>
      </c>
      <c r="AW192" s="6" t="s">
        <v>119</v>
      </c>
      <c r="AX192" s="59">
        <f>IFERROR(VLOOKUP(AW192,'Начисление очков NEW'!$AF$4:$AG$69,2,FALSE),0)</f>
        <v>0</v>
      </c>
      <c r="AY192" s="57"/>
      <c r="AZ192" s="58">
        <f>IFERROR(VLOOKUP(AY192,'Начисление очков NEW'!$V$4:$W$69,2,FALSE),0)</f>
        <v>0</v>
      </c>
      <c r="BA192" s="57"/>
      <c r="BB192" s="58">
        <f>IFERROR(VLOOKUP(BA192,'Начисление очков NEW'!$B$4:$C$69,2,FALSE),0)</f>
        <v>0</v>
      </c>
      <c r="BC192" s="57" t="s">
        <v>119</v>
      </c>
      <c r="BD192" s="58">
        <f>IFERROR(VLOOKUP(BC192,'Начисление очков NEW'!$V$4:$W$69,2,FALSE),0)</f>
        <v>0</v>
      </c>
      <c r="BE192" s="6" t="s">
        <v>119</v>
      </c>
      <c r="BF192" s="59">
        <f>IFERROR(VLOOKUP(BE192,'Начисление очков NEW'!$G$4:$H$69,2,FALSE),0)</f>
        <v>0</v>
      </c>
      <c r="BG192" s="6"/>
      <c r="BH192" s="59">
        <f>IFERROR(VLOOKUP(BG192,'Начисление очков NEW'!$V$4:$W$69,2,FALSE),0)</f>
        <v>0</v>
      </c>
      <c r="BI192" s="57"/>
      <c r="BJ192" s="58">
        <f>IFERROR(VLOOKUP(BI192,'Начисление очков NEW'!$V$4:$W$69,2,FALSE),0)</f>
        <v>0</v>
      </c>
      <c r="BK192" s="45" t="s">
        <v>221</v>
      </c>
      <c r="BL192" s="45"/>
      <c r="BM192" s="45">
        <v>4</v>
      </c>
      <c r="BN192" s="45">
        <v>0</v>
      </c>
      <c r="BQ192" s="96"/>
      <c r="BR192" s="97"/>
      <c r="BT192" s="50"/>
      <c r="BU192" s="50">
        <f>VLOOKUP(BT192,'Начисление очков NEW'!$V$4:$W$68,2,FALSE)</f>
        <v>0</v>
      </c>
    </row>
    <row r="193" spans="2:73" ht="15" customHeight="1" x14ac:dyDescent="0.3">
      <c r="B193" s="89" t="s">
        <v>55</v>
      </c>
      <c r="C193" s="102"/>
      <c r="D193" s="87"/>
      <c r="E193" s="103">
        <v>4</v>
      </c>
      <c r="F193" s="107">
        <f t="shared" si="12"/>
        <v>0.5</v>
      </c>
      <c r="G193" s="91"/>
      <c r="H193" s="84"/>
      <c r="I193" s="92"/>
      <c r="J193" s="93"/>
      <c r="K193" s="100"/>
      <c r="L193" s="101"/>
      <c r="M193" s="57" t="s">
        <v>119</v>
      </c>
      <c r="N193" s="58">
        <f>IFERROR(VLOOKUP(M193,'Начисление очков NEW'!$AF$4:$AG$69,2,FALSE),0)</f>
        <v>0</v>
      </c>
      <c r="O193" s="48" t="str">
        <f>IFERROR(INDEX('Ласт турнир'!$A$1:$A$96,MATCH($B193,'Ласт турнир'!$B$1:$B$96,0)),"")</f>
        <v/>
      </c>
      <c r="P193" s="48">
        <f>IFERROR(VLOOKUP(O193,'Начисление очков NEW'!$G$4:$H$69,2,FALSE),0)</f>
        <v>0</v>
      </c>
      <c r="Q193" s="57" t="s">
        <v>119</v>
      </c>
      <c r="R193" s="58">
        <f>IFERROR(VLOOKUP(Q193,'Начисление очков NEW'!$AF$4:$AG$69,2,FALSE),0)</f>
        <v>0</v>
      </c>
      <c r="S193" s="6" t="s">
        <v>119</v>
      </c>
      <c r="T193" s="59">
        <f>IFERROR(VLOOKUP(S193,'Начисление очков NEW'!$L$4:$M$69,2,FALSE),0)</f>
        <v>0</v>
      </c>
      <c r="U193" s="57" t="s">
        <v>119</v>
      </c>
      <c r="V193" s="58">
        <f>IFERROR(VLOOKUP(U193,'Начисление очков NEW'!$AF$4:$AG$69,2,FALSE),0)</f>
        <v>0</v>
      </c>
      <c r="W193" s="6" t="s">
        <v>119</v>
      </c>
      <c r="X193" s="59">
        <f>IFERROR(VLOOKUP(W193,'Начисление очков NEW'!$B$4:$C$69,2,FALSE),0)</f>
        <v>0</v>
      </c>
      <c r="Y193" s="6" t="s">
        <v>119</v>
      </c>
      <c r="Z193" s="59">
        <f>IFERROR(VLOOKUP(Y193,'Начисление очков NEW'!$V$4:$W$69,2,FALSE),0)</f>
        <v>0</v>
      </c>
      <c r="AA193" s="57" t="s">
        <v>119</v>
      </c>
      <c r="AB193" s="58">
        <f>IFERROR(VLOOKUP(AA193,'Начисление очков NEW'!$G$4:$H$69,2,FALSE),0)</f>
        <v>0</v>
      </c>
      <c r="AC193" s="6" t="s">
        <v>119</v>
      </c>
      <c r="AD193" s="59">
        <f>IFERROR(VLOOKUP(AC193,'Начисление очков NEW'!$V$4:$W$69,2,FALSE),0)</f>
        <v>0</v>
      </c>
      <c r="AE193" s="57" t="s">
        <v>119</v>
      </c>
      <c r="AF193" s="58">
        <f>IFERROR(VLOOKUP(AE193,'Начисление очков NEW'!$B$4:$C$69,2,FALSE),0)</f>
        <v>0</v>
      </c>
      <c r="AG193" s="57" t="s">
        <v>119</v>
      </c>
      <c r="AH193" s="58">
        <f>IFERROR(VLOOKUP(AG193,'Начисление очков NEW'!$V$4:$W$69,2,FALSE),0)</f>
        <v>0</v>
      </c>
      <c r="AI193" s="57" t="s">
        <v>119</v>
      </c>
      <c r="AJ193" s="58">
        <f>IFERROR(VLOOKUP(AI193,'Начисление очков NEW'!$AF$4:$AG$69,2,FALSE),0)</f>
        <v>0</v>
      </c>
      <c r="AK193" s="6" t="s">
        <v>119</v>
      </c>
      <c r="AL193" s="59">
        <f>IFERROR(VLOOKUP(AK193,'Начисление очков NEW'!$V$4:$W$69,2,FALSE),0)</f>
        <v>0</v>
      </c>
      <c r="AM193" s="57" t="s">
        <v>119</v>
      </c>
      <c r="AN193" s="58">
        <f>IFERROR(VLOOKUP(AM193,'Начисление очков NEW'!$B$4:$C$69,2,FALSE),0)</f>
        <v>0</v>
      </c>
      <c r="AO193" s="6" t="s">
        <v>119</v>
      </c>
      <c r="AP193" s="59">
        <f>IFERROR(VLOOKUP(AO193,'Начисление очков NEW'!$V$4:$W$69,2,FALSE),0)</f>
        <v>0</v>
      </c>
      <c r="AQ193" s="57" t="s">
        <v>119</v>
      </c>
      <c r="AR193" s="58">
        <f>IFERROR(VLOOKUP(AQ193,'Начисление очков NEW'!$G$4:$H$69,2,FALSE),0)</f>
        <v>0</v>
      </c>
      <c r="AS193" s="57" t="s">
        <v>119</v>
      </c>
      <c r="AT193" s="58">
        <f>IFERROR(VLOOKUP(AS193,'Начисление очков NEW'!$AF$4:$AG$69,2,FALSE),0)</f>
        <v>0</v>
      </c>
      <c r="AU193" s="6" t="s">
        <v>119</v>
      </c>
      <c r="AV193" s="59">
        <f>IFERROR(VLOOKUP(AU193,'Начисление очков NEW'!$G$4:$H$69,2,FALSE),0)</f>
        <v>0</v>
      </c>
      <c r="AW193" s="6" t="s">
        <v>119</v>
      </c>
      <c r="AX193" s="59">
        <f>IFERROR(VLOOKUP(AW193,'Начисление очков NEW'!$AF$4:$AG$69,2,FALSE),0)</f>
        <v>0</v>
      </c>
      <c r="AY193" s="57"/>
      <c r="AZ193" s="58">
        <f>IFERROR(VLOOKUP(AY193,'Начисление очков NEW'!$V$4:$W$69,2,FALSE),0)</f>
        <v>0</v>
      </c>
      <c r="BA193" s="57"/>
      <c r="BB193" s="58">
        <f>IFERROR(VLOOKUP(BA193,'Начисление очков NEW'!$B$4:$C$69,2,FALSE),0)</f>
        <v>0</v>
      </c>
      <c r="BC193" s="57" t="s">
        <v>119</v>
      </c>
      <c r="BD193" s="58">
        <f>IFERROR(VLOOKUP(BC193,'Начисление очков NEW'!$V$4:$W$69,2,FALSE),0)</f>
        <v>0</v>
      </c>
      <c r="BE193" s="6" t="s">
        <v>119</v>
      </c>
      <c r="BF193" s="59">
        <f>IFERROR(VLOOKUP(BE193,'Начисление очков NEW'!$G$4:$H$69,2,FALSE),0)</f>
        <v>0</v>
      </c>
      <c r="BG193" s="6"/>
      <c r="BH193" s="59">
        <f>IFERROR(VLOOKUP(BG193,'Начисление очков NEW'!$V$4:$W$69,2,FALSE),0)</f>
        <v>0</v>
      </c>
      <c r="BI193" s="57"/>
      <c r="BJ193" s="58">
        <f>IFERROR(VLOOKUP(BI193,'Начисление очков NEW'!$V$4:$W$69,2,FALSE),0)</f>
        <v>0</v>
      </c>
      <c r="BK193" s="45" t="s">
        <v>221</v>
      </c>
      <c r="BL193" s="45"/>
      <c r="BM193" s="45">
        <v>3.5</v>
      </c>
      <c r="BN193" s="45">
        <v>0</v>
      </c>
      <c r="BQ193" s="96"/>
      <c r="BR193" s="97"/>
      <c r="BT193" s="50"/>
      <c r="BU193" s="50">
        <f>VLOOKUP(BT193,'Начисление очков NEW'!$V$4:$W$68,2,FALSE)</f>
        <v>0</v>
      </c>
    </row>
    <row r="194" spans="2:73" ht="15" hidden="1" customHeight="1" x14ac:dyDescent="0.3">
      <c r="B194" s="89"/>
      <c r="C194" s="102"/>
      <c r="D194" s="87"/>
      <c r="E194" s="103"/>
      <c r="F194" s="107"/>
      <c r="G194" s="91"/>
      <c r="H194" s="84"/>
      <c r="I194" s="92"/>
      <c r="J194" s="93"/>
      <c r="K194" s="100"/>
      <c r="L194" s="101"/>
      <c r="M194" s="57"/>
      <c r="N194" s="58"/>
      <c r="O194" s="48"/>
      <c r="P194" s="48"/>
      <c r="Q194" s="57"/>
      <c r="R194" s="58"/>
      <c r="S194" s="6"/>
      <c r="T194" s="59"/>
      <c r="U194" s="57"/>
      <c r="V194" s="58"/>
      <c r="W194" s="6"/>
      <c r="X194" s="59"/>
      <c r="Y194" s="6"/>
      <c r="Z194" s="59"/>
      <c r="AA194" s="57"/>
      <c r="AB194" s="58"/>
      <c r="AC194" s="6"/>
      <c r="AD194" s="59"/>
      <c r="AE194" s="57"/>
      <c r="AF194" s="58"/>
      <c r="AG194" s="57"/>
      <c r="AH194" s="58"/>
      <c r="AI194" s="57"/>
      <c r="AJ194" s="58"/>
      <c r="AK194" s="6"/>
      <c r="AL194" s="59"/>
      <c r="AM194" s="57"/>
      <c r="AN194" s="58"/>
      <c r="AO194" s="6"/>
      <c r="AP194" s="59"/>
      <c r="AQ194" s="57"/>
      <c r="AR194" s="58"/>
      <c r="AS194" s="57"/>
      <c r="AT194" s="58"/>
      <c r="AU194" s="6"/>
      <c r="AV194" s="59"/>
      <c r="AW194" s="6"/>
      <c r="AX194" s="59"/>
      <c r="AY194" s="57"/>
      <c r="AZ194" s="58"/>
      <c r="BA194" s="57"/>
      <c r="BB194" s="58"/>
      <c r="BC194" s="57"/>
      <c r="BD194" s="58"/>
      <c r="BE194" s="6"/>
      <c r="BF194" s="59"/>
      <c r="BG194" s="6"/>
      <c r="BH194" s="59"/>
      <c r="BI194" s="57"/>
      <c r="BJ194" s="58"/>
      <c r="BK194" s="45"/>
      <c r="BL194" s="45"/>
      <c r="BM194" s="45"/>
      <c r="BN194" s="45"/>
      <c r="BQ194" s="96"/>
      <c r="BR194" s="97"/>
      <c r="BT194" s="50"/>
      <c r="BU194" s="50"/>
    </row>
    <row r="195" spans="2:73" ht="15" hidden="1" customHeight="1" x14ac:dyDescent="0.3">
      <c r="B195" s="89"/>
      <c r="C195" s="102"/>
      <c r="D195" s="87"/>
      <c r="E195" s="103"/>
      <c r="F195" s="107"/>
      <c r="G195" s="91"/>
      <c r="H195" s="84"/>
      <c r="I195" s="92"/>
      <c r="J195" s="93"/>
      <c r="K195" s="100"/>
      <c r="L195" s="101"/>
      <c r="M195" s="57"/>
      <c r="N195" s="58"/>
      <c r="O195" s="48"/>
      <c r="P195" s="48"/>
      <c r="Q195" s="57"/>
      <c r="R195" s="58"/>
      <c r="S195" s="6"/>
      <c r="T195" s="59"/>
      <c r="U195" s="57"/>
      <c r="V195" s="58"/>
      <c r="W195" s="6"/>
      <c r="X195" s="59"/>
      <c r="Y195" s="6"/>
      <c r="Z195" s="59"/>
      <c r="AA195" s="57"/>
      <c r="AB195" s="58"/>
      <c r="AC195" s="6"/>
      <c r="AD195" s="59"/>
      <c r="AE195" s="57"/>
      <c r="AF195" s="58"/>
      <c r="AG195" s="57"/>
      <c r="AH195" s="58"/>
      <c r="AI195" s="57"/>
      <c r="AJ195" s="58"/>
      <c r="AK195" s="6"/>
      <c r="AL195" s="59"/>
      <c r="AM195" s="57"/>
      <c r="AN195" s="58"/>
      <c r="AO195" s="6"/>
      <c r="AP195" s="59"/>
      <c r="AQ195" s="57"/>
      <c r="AR195" s="58"/>
      <c r="AS195" s="57"/>
      <c r="AT195" s="58"/>
      <c r="AU195" s="6"/>
      <c r="AV195" s="59"/>
      <c r="AW195" s="6"/>
      <c r="AX195" s="59"/>
      <c r="AY195" s="57"/>
      <c r="AZ195" s="58"/>
      <c r="BA195" s="57"/>
      <c r="BB195" s="58"/>
      <c r="BC195" s="57"/>
      <c r="BD195" s="58"/>
      <c r="BE195" s="6"/>
      <c r="BF195" s="59"/>
      <c r="BG195" s="6"/>
      <c r="BH195" s="59"/>
      <c r="BI195" s="57"/>
      <c r="BJ195" s="58"/>
      <c r="BK195" s="45"/>
      <c r="BL195" s="45"/>
      <c r="BM195" s="45"/>
      <c r="BN195" s="45"/>
      <c r="BQ195" s="96"/>
      <c r="BR195" s="97"/>
      <c r="BT195" s="50"/>
      <c r="BU195" s="50"/>
    </row>
    <row r="196" spans="2:73" ht="15" hidden="1" customHeight="1" x14ac:dyDescent="0.3">
      <c r="B196" s="89"/>
      <c r="C196" s="102"/>
      <c r="D196" s="87"/>
      <c r="E196" s="103"/>
      <c r="F196" s="107"/>
      <c r="G196" s="91"/>
      <c r="H196" s="84"/>
      <c r="I196" s="92"/>
      <c r="J196" s="93"/>
      <c r="K196" s="100"/>
      <c r="L196" s="101"/>
      <c r="M196" s="57"/>
      <c r="N196" s="58"/>
      <c r="O196" s="48"/>
      <c r="P196" s="48"/>
      <c r="Q196" s="57"/>
      <c r="R196" s="58"/>
      <c r="S196" s="6"/>
      <c r="T196" s="59"/>
      <c r="U196" s="57"/>
      <c r="V196" s="58"/>
      <c r="W196" s="6"/>
      <c r="X196" s="59"/>
      <c r="Y196" s="6"/>
      <c r="Z196" s="59"/>
      <c r="AA196" s="57"/>
      <c r="AB196" s="58"/>
      <c r="AC196" s="6"/>
      <c r="AD196" s="59"/>
      <c r="AE196" s="57"/>
      <c r="AF196" s="58"/>
      <c r="AG196" s="57"/>
      <c r="AH196" s="58"/>
      <c r="AI196" s="57"/>
      <c r="AJ196" s="58"/>
      <c r="AK196" s="6"/>
      <c r="AL196" s="59"/>
      <c r="AM196" s="57"/>
      <c r="AN196" s="58"/>
      <c r="AO196" s="6"/>
      <c r="AP196" s="59"/>
      <c r="AQ196" s="57"/>
      <c r="AR196" s="58"/>
      <c r="AS196" s="57"/>
      <c r="AT196" s="58"/>
      <c r="AU196" s="6"/>
      <c r="AV196" s="59"/>
      <c r="AW196" s="6"/>
      <c r="AX196" s="59"/>
      <c r="AY196" s="57"/>
      <c r="AZ196" s="58"/>
      <c r="BA196" s="57"/>
      <c r="BB196" s="58"/>
      <c r="BC196" s="57"/>
      <c r="BD196" s="58"/>
      <c r="BE196" s="6"/>
      <c r="BF196" s="59"/>
      <c r="BG196" s="6"/>
      <c r="BH196" s="59"/>
      <c r="BI196" s="57"/>
      <c r="BJ196" s="58"/>
      <c r="BK196" s="45"/>
      <c r="BL196" s="45"/>
      <c r="BM196" s="45"/>
      <c r="BN196" s="45"/>
      <c r="BQ196" s="96"/>
      <c r="BR196" s="97"/>
      <c r="BT196" s="50"/>
      <c r="BU196" s="50"/>
    </row>
    <row r="197" spans="2:73" ht="15" hidden="1" customHeight="1" x14ac:dyDescent="0.3">
      <c r="B197" s="89"/>
      <c r="C197" s="102"/>
      <c r="D197" s="87"/>
      <c r="E197" s="103"/>
      <c r="F197" s="107"/>
      <c r="G197" s="91"/>
      <c r="H197" s="84"/>
      <c r="I197" s="92"/>
      <c r="J197" s="93"/>
      <c r="K197" s="100"/>
      <c r="L197" s="101"/>
      <c r="M197" s="57"/>
      <c r="N197" s="58"/>
      <c r="O197" s="48"/>
      <c r="P197" s="48"/>
      <c r="Q197" s="57"/>
      <c r="R197" s="58"/>
      <c r="S197" s="6"/>
      <c r="T197" s="59"/>
      <c r="U197" s="57"/>
      <c r="V197" s="58"/>
      <c r="W197" s="6"/>
      <c r="X197" s="59"/>
      <c r="Y197" s="6"/>
      <c r="Z197" s="59"/>
      <c r="AA197" s="57"/>
      <c r="AB197" s="58"/>
      <c r="AC197" s="6"/>
      <c r="AD197" s="59"/>
      <c r="AE197" s="57"/>
      <c r="AF197" s="58"/>
      <c r="AG197" s="57"/>
      <c r="AH197" s="58"/>
      <c r="AI197" s="57"/>
      <c r="AJ197" s="58"/>
      <c r="AK197" s="6"/>
      <c r="AL197" s="59"/>
      <c r="AM197" s="57"/>
      <c r="AN197" s="58"/>
      <c r="AO197" s="6"/>
      <c r="AP197" s="59"/>
      <c r="AQ197" s="57"/>
      <c r="AR197" s="58"/>
      <c r="AS197" s="57"/>
      <c r="AT197" s="58"/>
      <c r="AU197" s="6"/>
      <c r="AV197" s="59"/>
      <c r="AW197" s="6"/>
      <c r="AX197" s="59"/>
      <c r="AY197" s="57"/>
      <c r="AZ197" s="58"/>
      <c r="BA197" s="57"/>
      <c r="BB197" s="58"/>
      <c r="BC197" s="57"/>
      <c r="BD197" s="58"/>
      <c r="BE197" s="6"/>
      <c r="BF197" s="59"/>
      <c r="BG197" s="6"/>
      <c r="BH197" s="59"/>
      <c r="BI197" s="57"/>
      <c r="BJ197" s="58"/>
      <c r="BK197" s="45"/>
      <c r="BL197" s="45"/>
      <c r="BM197" s="45"/>
      <c r="BN197" s="45"/>
      <c r="BQ197" s="96"/>
      <c r="BR197" s="97"/>
      <c r="BT197" s="50"/>
      <c r="BU197" s="50"/>
    </row>
    <row r="198" spans="2:73" ht="15" hidden="1" customHeight="1" x14ac:dyDescent="0.3">
      <c r="B198" s="89"/>
      <c r="C198" s="102"/>
      <c r="D198" s="87"/>
      <c r="E198" s="103"/>
      <c r="F198" s="107"/>
      <c r="G198" s="91"/>
      <c r="H198" s="84"/>
      <c r="I198" s="92"/>
      <c r="J198" s="93"/>
      <c r="K198" s="100"/>
      <c r="L198" s="101"/>
      <c r="M198" s="57"/>
      <c r="N198" s="58"/>
      <c r="O198" s="48"/>
      <c r="P198" s="48"/>
      <c r="Q198" s="57"/>
      <c r="R198" s="58"/>
      <c r="S198" s="6"/>
      <c r="T198" s="59"/>
      <c r="U198" s="57"/>
      <c r="V198" s="58"/>
      <c r="W198" s="6"/>
      <c r="X198" s="59"/>
      <c r="Y198" s="6"/>
      <c r="Z198" s="59"/>
      <c r="AA198" s="57"/>
      <c r="AB198" s="58"/>
      <c r="AC198" s="6"/>
      <c r="AD198" s="59"/>
      <c r="AE198" s="57"/>
      <c r="AF198" s="58"/>
      <c r="AG198" s="57"/>
      <c r="AH198" s="58"/>
      <c r="AI198" s="57"/>
      <c r="AJ198" s="58"/>
      <c r="AK198" s="6"/>
      <c r="AL198" s="59"/>
      <c r="AM198" s="57"/>
      <c r="AN198" s="58"/>
      <c r="AO198" s="6"/>
      <c r="AP198" s="59"/>
      <c r="AQ198" s="57"/>
      <c r="AR198" s="58"/>
      <c r="AS198" s="57"/>
      <c r="AT198" s="58"/>
      <c r="AU198" s="6"/>
      <c r="AV198" s="59"/>
      <c r="AW198" s="6"/>
      <c r="AX198" s="59"/>
      <c r="AY198" s="57"/>
      <c r="AZ198" s="58"/>
      <c r="BA198" s="57"/>
      <c r="BB198" s="58"/>
      <c r="BC198" s="57"/>
      <c r="BD198" s="58"/>
      <c r="BE198" s="6"/>
      <c r="BF198" s="59"/>
      <c r="BG198" s="6"/>
      <c r="BH198" s="59"/>
      <c r="BI198" s="57"/>
      <c r="BJ198" s="58"/>
      <c r="BK198" s="45"/>
      <c r="BL198" s="45"/>
      <c r="BM198" s="45"/>
      <c r="BN198" s="45"/>
      <c r="BQ198" s="96"/>
      <c r="BR198" s="97"/>
      <c r="BT198" s="50"/>
      <c r="BU198" s="50"/>
    </row>
  </sheetData>
  <sortState xmlns:xlrd2="http://schemas.microsoft.com/office/spreadsheetml/2017/richdata2" ref="B9:CA162">
    <sortCondition descending="1" ref="G9:G162"/>
    <sortCondition descending="1" ref="J9:J162"/>
  </sortState>
  <mergeCells count="78">
    <mergeCell ref="E6:F8"/>
    <mergeCell ref="S5:T5"/>
    <mergeCell ref="S6:T6"/>
    <mergeCell ref="S7:T7"/>
    <mergeCell ref="O5:P5"/>
    <mergeCell ref="O6:P6"/>
    <mergeCell ref="O7:P7"/>
    <mergeCell ref="AC6:AD6"/>
    <mergeCell ref="AC7:AD7"/>
    <mergeCell ref="AE6:AJ6"/>
    <mergeCell ref="AE7:AF7"/>
    <mergeCell ref="Q5:R5"/>
    <mergeCell ref="Q6:R6"/>
    <mergeCell ref="Q7:R7"/>
    <mergeCell ref="B6:B8"/>
    <mergeCell ref="J6:J8"/>
    <mergeCell ref="G6:H8"/>
    <mergeCell ref="I6:I8"/>
    <mergeCell ref="BE5:BH5"/>
    <mergeCell ref="U7:V7"/>
    <mergeCell ref="U6:V6"/>
    <mergeCell ref="AK5:AL5"/>
    <mergeCell ref="AK6:AL6"/>
    <mergeCell ref="AK7:AL7"/>
    <mergeCell ref="AS7:AT7"/>
    <mergeCell ref="AA5:AB5"/>
    <mergeCell ref="AA6:AB6"/>
    <mergeCell ref="AA7:AB7"/>
    <mergeCell ref="AC5:AD5"/>
    <mergeCell ref="BA5:BD5"/>
    <mergeCell ref="K6:L8"/>
    <mergeCell ref="AU5:AX5"/>
    <mergeCell ref="AU6:AX6"/>
    <mergeCell ref="AU7:AV7"/>
    <mergeCell ref="AI7:AJ7"/>
    <mergeCell ref="AG7:AH7"/>
    <mergeCell ref="AE5:AJ5"/>
    <mergeCell ref="AQ5:AT5"/>
    <mergeCell ref="AO5:AP5"/>
    <mergeCell ref="AO7:AP7"/>
    <mergeCell ref="AW7:AX7"/>
    <mergeCell ref="AM5:AN5"/>
    <mergeCell ref="AM6:AN6"/>
    <mergeCell ref="AQ6:AT6"/>
    <mergeCell ref="AQ7:AR7"/>
    <mergeCell ref="AM7:AN7"/>
    <mergeCell ref="B2:J2"/>
    <mergeCell ref="B3:J3"/>
    <mergeCell ref="B4:J4"/>
    <mergeCell ref="C6:D8"/>
    <mergeCell ref="BQ6:BR8"/>
    <mergeCell ref="U5:V5"/>
    <mergeCell ref="W5:Z5"/>
    <mergeCell ref="W6:Z6"/>
    <mergeCell ref="W7:X7"/>
    <mergeCell ref="Y7:Z7"/>
    <mergeCell ref="BE6:BH6"/>
    <mergeCell ref="BE7:BF7"/>
    <mergeCell ref="BG7:BH7"/>
    <mergeCell ref="AO6:AP6"/>
    <mergeCell ref="BI5:BJ5"/>
    <mergeCell ref="BI6:BJ6"/>
    <mergeCell ref="BT5:BU5"/>
    <mergeCell ref="BT6:BU6"/>
    <mergeCell ref="BT7:BU7"/>
    <mergeCell ref="M5:N5"/>
    <mergeCell ref="M6:N6"/>
    <mergeCell ref="M7:N7"/>
    <mergeCell ref="BS6:BS8"/>
    <mergeCell ref="BI7:BJ7"/>
    <mergeCell ref="BK6:BK8"/>
    <mergeCell ref="BM6:BM8"/>
    <mergeCell ref="AY5:AZ5"/>
    <mergeCell ref="BA6:BD6"/>
    <mergeCell ref="BA7:BB7"/>
    <mergeCell ref="BC7:BD7"/>
    <mergeCell ref="AY6:AZ6"/>
    <mergeCell ref="AY7:AZ7"/>
  </mergeCells>
  <conditionalFormatting sqref="D9:D173 F9:F198">
    <cfRule type="containsText" dxfId="8" priority="9" operator="containsText" text=" ">
      <formula>NOT(ISERROR(SEARCH(" ",D9)))</formula>
    </cfRule>
    <cfRule type="cellIs" dxfId="7" priority="10" operator="lessThan">
      <formula>0</formula>
    </cfRule>
    <cfRule type="cellIs" dxfId="6" priority="11" operator="greaterThan">
      <formula>0</formula>
    </cfRule>
    <cfRule type="containsText" dxfId="5" priority="12" operator="containsText" text=" ">
      <formula>NOT(ISERROR(SEARCH(" ",D9)))</formula>
    </cfRule>
    <cfRule type="cellIs" dxfId="4" priority="13" operator="greaterThan">
      <formula>0</formula>
    </cfRule>
    <cfRule type="containsText" dxfId="3" priority="14" operator="containsText" text=" ">
      <formula>NOT(ISERROR(SEARCH(" ",D9)))</formula>
    </cfRule>
  </conditionalFormatting>
  <conditionalFormatting sqref="H9:H198">
    <cfRule type="cellIs" dxfId="2" priority="7" operator="lessThan">
      <formula>0</formula>
    </cfRule>
    <cfRule type="cellIs" dxfId="1" priority="8" operator="greaterThan">
      <formula>0</formula>
    </cfRule>
  </conditionalFormatting>
  <pageMargins left="0.19685039370078741" right="0.19685039370078741" top="0.19685039370078741" bottom="0.19685039370078741" header="0" footer="0"/>
  <pageSetup paperSize="9" scale="72" fitToHeight="0" orientation="portrait" r:id="rId1"/>
  <webPublishItems count="1">
    <webPublishItem id="10701" divId="2013_08_06_Rating_1 MAIN_1_10701" sourceType="range" sourceRef="B2:BU39" destinationFile="C:\Users\idel\Documents\Other\My\Tennis\Подсчет рейтингов\2013_08_06_Rating_1 MAIN_1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FF476-964D-4B81-9BF8-04B38878D119}">
  <dimension ref="A1:G128"/>
  <sheetViews>
    <sheetView workbookViewId="0">
      <selection activeCell="B1" sqref="B1"/>
    </sheetView>
  </sheetViews>
  <sheetFormatPr defaultRowHeight="14.4" x14ac:dyDescent="0.3"/>
  <cols>
    <col min="1" max="1" width="8.88671875" style="26"/>
    <col min="2" max="2" width="33" customWidth="1"/>
    <col min="3" max="3" width="15.109375" customWidth="1"/>
    <col min="4" max="4" width="26.88671875" style="26" customWidth="1"/>
    <col min="5" max="5" width="8.88671875" style="26"/>
    <col min="7" max="7" width="30.6640625" customWidth="1"/>
  </cols>
  <sheetData>
    <row r="1" spans="1:7" ht="19.5" customHeight="1" thickBot="1" x14ac:dyDescent="0.5">
      <c r="A1" s="26">
        <v>1</v>
      </c>
      <c r="B1" s="60"/>
      <c r="C1" s="78"/>
      <c r="D1" s="26" t="e">
        <f>MATCH(B1,'Рейтинг женщины'!B$9:B$201,0)</f>
        <v>#N/A</v>
      </c>
      <c r="E1" s="26">
        <v>1</v>
      </c>
      <c r="G1" s="56" t="e">
        <f>MID(B1&amp;" "&amp;B1, FIND(" ",B1)+1,LEN(B1))</f>
        <v>#VALUE!</v>
      </c>
    </row>
    <row r="2" spans="1:7" ht="19.5" customHeight="1" thickBot="1" x14ac:dyDescent="0.5">
      <c r="A2" s="26">
        <v>2</v>
      </c>
      <c r="B2" s="60"/>
      <c r="C2" s="79"/>
      <c r="D2" s="26" t="e">
        <f>MATCH(B2,'Рейтинг женщины'!B$9:B$201,0)</f>
        <v>#N/A</v>
      </c>
      <c r="E2" s="26">
        <f>E1+1</f>
        <v>2</v>
      </c>
      <c r="G2" s="56" t="e">
        <f t="shared" ref="G2:G65" si="0">MID(B2&amp;" "&amp;B2, FIND(" ",B2)+1,LEN(B2))</f>
        <v>#VALUE!</v>
      </c>
    </row>
    <row r="3" spans="1:7" ht="19.5" customHeight="1" thickBot="1" x14ac:dyDescent="0.5">
      <c r="A3" s="26">
        <v>3</v>
      </c>
      <c r="B3" s="60"/>
      <c r="C3" s="79"/>
      <c r="D3" s="26" t="e">
        <f>MATCH(B3,'Рейтинг женщины'!B$9:B$201,0)</f>
        <v>#N/A</v>
      </c>
      <c r="E3" s="26">
        <f t="shared" ref="E3:E66" si="1">E2+1</f>
        <v>3</v>
      </c>
      <c r="G3" s="56" t="e">
        <f t="shared" si="0"/>
        <v>#VALUE!</v>
      </c>
    </row>
    <row r="4" spans="1:7" ht="19.5" customHeight="1" thickBot="1" x14ac:dyDescent="0.5">
      <c r="A4" s="26">
        <v>4</v>
      </c>
      <c r="B4" s="60"/>
      <c r="C4" s="79"/>
      <c r="D4" s="26" t="e">
        <f>MATCH(B4,'Рейтинг женщины'!B$9:B$201,0)</f>
        <v>#N/A</v>
      </c>
      <c r="E4" s="26">
        <f t="shared" si="1"/>
        <v>4</v>
      </c>
      <c r="G4" s="56" t="e">
        <f t="shared" si="0"/>
        <v>#VALUE!</v>
      </c>
    </row>
    <row r="5" spans="1:7" ht="19.5" customHeight="1" thickBot="1" x14ac:dyDescent="0.5">
      <c r="A5" s="26">
        <v>5</v>
      </c>
      <c r="B5" s="60"/>
      <c r="C5" s="79"/>
      <c r="D5" s="26" t="e">
        <f>MATCH(B5,'Рейтинг женщины'!B$9:B$201,0)</f>
        <v>#N/A</v>
      </c>
      <c r="E5" s="26">
        <f t="shared" si="1"/>
        <v>5</v>
      </c>
      <c r="G5" s="56" t="e">
        <f t="shared" si="0"/>
        <v>#VALUE!</v>
      </c>
    </row>
    <row r="6" spans="1:7" ht="19.5" customHeight="1" thickBot="1" x14ac:dyDescent="0.5">
      <c r="A6" s="26">
        <v>6</v>
      </c>
      <c r="B6" s="60"/>
      <c r="C6" s="79"/>
      <c r="D6" s="26" t="e">
        <f>MATCH(B6,'Рейтинг женщины'!B$9:B$201,0)</f>
        <v>#N/A</v>
      </c>
      <c r="E6" s="26">
        <f t="shared" si="1"/>
        <v>6</v>
      </c>
      <c r="G6" s="56" t="e">
        <f t="shared" si="0"/>
        <v>#VALUE!</v>
      </c>
    </row>
    <row r="7" spans="1:7" ht="19.5" customHeight="1" thickBot="1" x14ac:dyDescent="0.5">
      <c r="A7" s="26">
        <v>8</v>
      </c>
      <c r="B7" s="60"/>
      <c r="C7" s="79"/>
      <c r="D7" s="26" t="e">
        <f>MATCH(B7,'Рейтинг женщины'!B$9:B$201,0)</f>
        <v>#N/A</v>
      </c>
      <c r="E7" s="26">
        <f t="shared" si="1"/>
        <v>7</v>
      </c>
      <c r="G7" s="56" t="e">
        <f t="shared" si="0"/>
        <v>#VALUE!</v>
      </c>
    </row>
    <row r="8" spans="1:7" ht="19.5" customHeight="1" thickBot="1" x14ac:dyDescent="0.5">
      <c r="A8" s="26">
        <v>8</v>
      </c>
      <c r="B8" s="60"/>
      <c r="C8" s="79"/>
      <c r="D8" s="26" t="e">
        <f>MATCH(B8,'Рейтинг женщины'!B$9:B$201,0)</f>
        <v>#N/A</v>
      </c>
      <c r="E8" s="26">
        <f t="shared" si="1"/>
        <v>8</v>
      </c>
      <c r="G8" s="56" t="e">
        <f t="shared" si="0"/>
        <v>#VALUE!</v>
      </c>
    </row>
    <row r="9" spans="1:7" ht="19.5" customHeight="1" thickBot="1" x14ac:dyDescent="0.5">
      <c r="A9" s="26">
        <v>9</v>
      </c>
      <c r="B9" s="60"/>
      <c r="C9" s="55"/>
      <c r="D9" s="26" t="e">
        <f>MATCH(B9,'Рейтинг женщины'!B$9:B$201,0)</f>
        <v>#N/A</v>
      </c>
      <c r="E9" s="26">
        <f t="shared" si="1"/>
        <v>9</v>
      </c>
      <c r="G9" s="56" t="e">
        <f t="shared" si="0"/>
        <v>#VALUE!</v>
      </c>
    </row>
    <row r="10" spans="1:7" ht="19.5" customHeight="1" thickBot="1" x14ac:dyDescent="0.5">
      <c r="A10" s="26">
        <v>10</v>
      </c>
      <c r="B10" s="60"/>
      <c r="C10" s="79"/>
      <c r="D10" s="26" t="e">
        <f>MATCH(B10,'Рейтинг женщины'!B$9:B$201,0)</f>
        <v>#N/A</v>
      </c>
      <c r="E10" s="26">
        <f t="shared" si="1"/>
        <v>10</v>
      </c>
      <c r="G10" s="56" t="e">
        <f t="shared" si="0"/>
        <v>#VALUE!</v>
      </c>
    </row>
    <row r="11" spans="1:7" ht="19.5" customHeight="1" thickBot="1" x14ac:dyDescent="0.5">
      <c r="A11" s="26">
        <v>12</v>
      </c>
      <c r="B11" s="60"/>
      <c r="C11" s="79"/>
      <c r="D11" s="26" t="e">
        <f>MATCH(B11,'Рейтинг женщины'!B$9:B$201,0)</f>
        <v>#N/A</v>
      </c>
      <c r="E11" s="26">
        <f t="shared" si="1"/>
        <v>11</v>
      </c>
      <c r="G11" s="56" t="e">
        <f t="shared" si="0"/>
        <v>#VALUE!</v>
      </c>
    </row>
    <row r="12" spans="1:7" ht="19.5" customHeight="1" thickBot="1" x14ac:dyDescent="0.5">
      <c r="A12" s="26">
        <v>12</v>
      </c>
      <c r="B12" s="60"/>
      <c r="C12" s="55"/>
      <c r="D12" s="26" t="e">
        <f>MATCH(B12,'Рейтинг женщины'!B$9:B$201,0)</f>
        <v>#N/A</v>
      </c>
      <c r="E12" s="26">
        <f t="shared" si="1"/>
        <v>12</v>
      </c>
      <c r="G12" s="56" t="e">
        <f t="shared" si="0"/>
        <v>#VALUE!</v>
      </c>
    </row>
    <row r="13" spans="1:7" ht="19.5" customHeight="1" thickBot="1" x14ac:dyDescent="0.5">
      <c r="A13" s="26">
        <v>16</v>
      </c>
      <c r="B13" s="60"/>
      <c r="C13" s="55"/>
      <c r="D13" s="26" t="e">
        <f>MATCH(B13,'Рейтинг женщины'!B$9:B$201,0)</f>
        <v>#N/A</v>
      </c>
      <c r="E13" s="26">
        <f t="shared" si="1"/>
        <v>13</v>
      </c>
      <c r="G13" s="56" t="e">
        <f t="shared" si="0"/>
        <v>#VALUE!</v>
      </c>
    </row>
    <row r="14" spans="1:7" ht="17.399999999999999" thickBot="1" x14ac:dyDescent="0.5">
      <c r="A14" s="26">
        <v>16</v>
      </c>
      <c r="B14" s="60"/>
      <c r="C14" s="55"/>
      <c r="D14" s="26" t="e">
        <f>MATCH(B14,'Рейтинг женщины'!B$9:B$201,0)</f>
        <v>#N/A</v>
      </c>
      <c r="E14" s="26">
        <f t="shared" si="1"/>
        <v>14</v>
      </c>
      <c r="G14" s="56" t="e">
        <f t="shared" si="0"/>
        <v>#VALUE!</v>
      </c>
    </row>
    <row r="15" spans="1:7" ht="17.399999999999999" thickBot="1" x14ac:dyDescent="0.5">
      <c r="A15" s="26">
        <v>16</v>
      </c>
      <c r="B15" s="60"/>
      <c r="C15" s="55"/>
      <c r="D15" s="26" t="e">
        <f>MATCH(B15,'Рейтинг женщины'!B$9:B$201,0)</f>
        <v>#N/A</v>
      </c>
      <c r="E15" s="26">
        <f t="shared" si="1"/>
        <v>15</v>
      </c>
      <c r="G15" s="56" t="e">
        <f t="shared" si="0"/>
        <v>#VALUE!</v>
      </c>
    </row>
    <row r="16" spans="1:7" ht="17.399999999999999" thickBot="1" x14ac:dyDescent="0.5">
      <c r="A16" s="26">
        <v>16</v>
      </c>
      <c r="B16" s="60"/>
      <c r="C16" s="55"/>
      <c r="D16" s="26" t="e">
        <f>MATCH(B16,'Рейтинг женщины'!B$9:B$201,0)</f>
        <v>#N/A</v>
      </c>
      <c r="E16" s="26">
        <f t="shared" si="1"/>
        <v>16</v>
      </c>
      <c r="G16" s="56" t="e">
        <f t="shared" si="0"/>
        <v>#VALUE!</v>
      </c>
    </row>
    <row r="17" spans="1:7" ht="16.8" x14ac:dyDescent="0.45">
      <c r="A17" s="26">
        <v>17</v>
      </c>
      <c r="B17" s="60"/>
      <c r="D17" s="26" t="e">
        <f>MATCH(B17,'Рейтинг женщины'!B$9:B$201,0)</f>
        <v>#N/A</v>
      </c>
      <c r="E17" s="26">
        <f t="shared" si="1"/>
        <v>17</v>
      </c>
      <c r="G17" s="56" t="e">
        <f t="shared" si="0"/>
        <v>#VALUE!</v>
      </c>
    </row>
    <row r="18" spans="1:7" ht="16.8" x14ac:dyDescent="0.45">
      <c r="A18" s="26">
        <v>18</v>
      </c>
      <c r="B18" s="60"/>
      <c r="D18" s="26" t="e">
        <f>MATCH(B18,'Рейтинг женщины'!B$9:B$201,0)</f>
        <v>#N/A</v>
      </c>
      <c r="E18" s="26">
        <f t="shared" si="1"/>
        <v>18</v>
      </c>
      <c r="G18" s="56" t="e">
        <f t="shared" si="0"/>
        <v>#VALUE!</v>
      </c>
    </row>
    <row r="19" spans="1:7" ht="16.8" x14ac:dyDescent="0.45">
      <c r="A19" s="26">
        <v>20</v>
      </c>
      <c r="B19" s="60"/>
      <c r="D19" s="26" t="e">
        <f>MATCH(B19,'Рейтинг женщины'!B$9:B$201,0)</f>
        <v>#N/A</v>
      </c>
      <c r="E19" s="26">
        <f t="shared" si="1"/>
        <v>19</v>
      </c>
      <c r="G19" s="56" t="e">
        <f t="shared" si="0"/>
        <v>#VALUE!</v>
      </c>
    </row>
    <row r="20" spans="1:7" ht="16.8" x14ac:dyDescent="0.45">
      <c r="A20" s="26">
        <v>20</v>
      </c>
      <c r="B20" s="60"/>
      <c r="D20" s="26" t="e">
        <f>MATCH(B20,'Рейтинг женщины'!B$9:B$201,0)</f>
        <v>#N/A</v>
      </c>
      <c r="E20" s="26">
        <f t="shared" si="1"/>
        <v>20</v>
      </c>
      <c r="G20" s="56" t="e">
        <f t="shared" si="0"/>
        <v>#VALUE!</v>
      </c>
    </row>
    <row r="21" spans="1:7" ht="16.8" x14ac:dyDescent="0.45">
      <c r="A21" s="26">
        <v>24</v>
      </c>
      <c r="B21" s="60"/>
      <c r="D21" s="26" t="e">
        <f>MATCH(B21,'Рейтинг женщины'!B$9:B$201,0)</f>
        <v>#N/A</v>
      </c>
      <c r="E21" s="26">
        <f t="shared" si="1"/>
        <v>21</v>
      </c>
      <c r="G21" s="56" t="e">
        <f t="shared" si="0"/>
        <v>#VALUE!</v>
      </c>
    </row>
    <row r="22" spans="1:7" ht="16.8" x14ac:dyDescent="0.45">
      <c r="A22" s="26">
        <v>24</v>
      </c>
      <c r="B22" s="60"/>
      <c r="D22" s="26" t="e">
        <f>MATCH(B22,'Рейтинг женщины'!B$9:B$201,0)</f>
        <v>#N/A</v>
      </c>
      <c r="E22" s="26">
        <f t="shared" si="1"/>
        <v>22</v>
      </c>
      <c r="G22" s="56" t="e">
        <f t="shared" si="0"/>
        <v>#VALUE!</v>
      </c>
    </row>
    <row r="23" spans="1:7" ht="16.8" x14ac:dyDescent="0.45">
      <c r="A23" s="26">
        <v>24</v>
      </c>
      <c r="B23" s="60"/>
      <c r="D23" s="26" t="e">
        <f>MATCH(B23,'Рейтинг женщины'!B$9:B$201,0)</f>
        <v>#N/A</v>
      </c>
      <c r="E23" s="26">
        <f t="shared" si="1"/>
        <v>23</v>
      </c>
      <c r="G23" s="56" t="e">
        <f t="shared" si="0"/>
        <v>#VALUE!</v>
      </c>
    </row>
    <row r="24" spans="1:7" ht="16.8" x14ac:dyDescent="0.45">
      <c r="A24" s="26">
        <v>24</v>
      </c>
      <c r="B24" s="60"/>
      <c r="D24" s="26" t="e">
        <f>MATCH(B24,'Рейтинг женщины'!B$9:B$201,0)</f>
        <v>#N/A</v>
      </c>
      <c r="E24" s="26">
        <f t="shared" si="1"/>
        <v>24</v>
      </c>
      <c r="G24" s="56" t="e">
        <f t="shared" si="0"/>
        <v>#VALUE!</v>
      </c>
    </row>
    <row r="25" spans="1:7" ht="16.8" x14ac:dyDescent="0.45">
      <c r="A25" s="26">
        <v>32</v>
      </c>
      <c r="B25" s="60"/>
      <c r="D25" s="26" t="e">
        <f>MATCH(B25,'Рейтинг женщины'!B$9:B$201,0)</f>
        <v>#N/A</v>
      </c>
      <c r="E25" s="26">
        <f t="shared" si="1"/>
        <v>25</v>
      </c>
      <c r="G25" s="56" t="e">
        <f t="shared" si="0"/>
        <v>#VALUE!</v>
      </c>
    </row>
    <row r="26" spans="1:7" ht="16.8" x14ac:dyDescent="0.45">
      <c r="A26" s="26">
        <v>32</v>
      </c>
      <c r="B26" s="60"/>
      <c r="D26" s="26" t="e">
        <f>MATCH(B26,'Рейтинг женщины'!B$9:B$201,0)</f>
        <v>#N/A</v>
      </c>
      <c r="E26" s="26">
        <f t="shared" si="1"/>
        <v>26</v>
      </c>
      <c r="G26" s="56" t="e">
        <f t="shared" si="0"/>
        <v>#VALUE!</v>
      </c>
    </row>
    <row r="27" spans="1:7" ht="16.8" x14ac:dyDescent="0.45">
      <c r="A27" s="26">
        <v>32</v>
      </c>
      <c r="B27" s="60"/>
      <c r="D27" s="26" t="e">
        <f>MATCH(B27,'Рейтинг женщины'!B$9:B$201,0)</f>
        <v>#N/A</v>
      </c>
      <c r="E27" s="26">
        <f t="shared" si="1"/>
        <v>27</v>
      </c>
      <c r="G27" s="56" t="e">
        <f t="shared" si="0"/>
        <v>#VALUE!</v>
      </c>
    </row>
    <row r="28" spans="1:7" ht="16.8" x14ac:dyDescent="0.45">
      <c r="A28" s="26">
        <v>32</v>
      </c>
      <c r="B28" s="60"/>
      <c r="D28" s="26" t="e">
        <f>MATCH(B28,'Рейтинг женщины'!B$9:B$201,0)</f>
        <v>#N/A</v>
      </c>
      <c r="E28" s="26">
        <f t="shared" si="1"/>
        <v>28</v>
      </c>
      <c r="G28" s="56" t="e">
        <f t="shared" si="0"/>
        <v>#VALUE!</v>
      </c>
    </row>
    <row r="29" spans="1:7" ht="16.8" x14ac:dyDescent="0.45">
      <c r="A29" s="26">
        <v>32</v>
      </c>
      <c r="B29" s="60"/>
      <c r="D29" s="26" t="e">
        <f>MATCH(B29,'Рейтинг женщины'!B$9:B$201,0)</f>
        <v>#N/A</v>
      </c>
      <c r="E29" s="26">
        <f t="shared" si="1"/>
        <v>29</v>
      </c>
      <c r="G29" s="56" t="e">
        <f t="shared" si="0"/>
        <v>#VALUE!</v>
      </c>
    </row>
    <row r="30" spans="1:7" ht="16.8" x14ac:dyDescent="0.45">
      <c r="A30" s="26">
        <v>32</v>
      </c>
      <c r="B30" s="60"/>
      <c r="D30" s="26" t="e">
        <f>MATCH(B30,'Рейтинг женщины'!B$9:B$201,0)</f>
        <v>#N/A</v>
      </c>
      <c r="E30" s="26">
        <f t="shared" si="1"/>
        <v>30</v>
      </c>
      <c r="G30" s="56" t="e">
        <f t="shared" si="0"/>
        <v>#VALUE!</v>
      </c>
    </row>
    <row r="31" spans="1:7" ht="16.8" x14ac:dyDescent="0.45">
      <c r="A31" s="26">
        <v>32</v>
      </c>
      <c r="B31" s="60"/>
      <c r="D31" s="26" t="e">
        <f>MATCH(B31,'Рейтинг женщины'!B$9:B$201,0)</f>
        <v>#N/A</v>
      </c>
      <c r="E31" s="26">
        <f t="shared" si="1"/>
        <v>31</v>
      </c>
      <c r="G31" s="56" t="e">
        <f t="shared" si="0"/>
        <v>#VALUE!</v>
      </c>
    </row>
    <row r="32" spans="1:7" ht="16.8" x14ac:dyDescent="0.45">
      <c r="A32" s="26">
        <v>32</v>
      </c>
      <c r="B32" s="60"/>
      <c r="D32" s="26" t="e">
        <f>MATCH(B32,'Рейтинг женщины'!B$9:B$201,0)</f>
        <v>#N/A</v>
      </c>
      <c r="E32" s="26">
        <f t="shared" si="1"/>
        <v>32</v>
      </c>
      <c r="G32" s="56" t="e">
        <f t="shared" si="0"/>
        <v>#VALUE!</v>
      </c>
    </row>
    <row r="33" spans="1:7" ht="16.8" x14ac:dyDescent="0.45">
      <c r="A33" s="26">
        <v>33</v>
      </c>
      <c r="B33" s="60"/>
      <c r="D33" s="26" t="e">
        <f>MATCH(B33,'Рейтинг женщины'!B$9:B$201,0)</f>
        <v>#N/A</v>
      </c>
      <c r="E33" s="26">
        <f t="shared" si="1"/>
        <v>33</v>
      </c>
      <c r="G33" s="56" t="e">
        <f t="shared" si="0"/>
        <v>#VALUE!</v>
      </c>
    </row>
    <row r="34" spans="1:7" ht="16.8" x14ac:dyDescent="0.45">
      <c r="A34" s="26">
        <f t="shared" ref="A34:A66" si="2">A33+1</f>
        <v>34</v>
      </c>
      <c r="B34" s="54"/>
      <c r="D34" s="26" t="e">
        <f>MATCH(B34,'Рейтинг женщины'!B$9:B$201,0)</f>
        <v>#N/A</v>
      </c>
      <c r="E34" s="26">
        <f t="shared" si="1"/>
        <v>34</v>
      </c>
      <c r="G34" s="56" t="e">
        <f t="shared" si="0"/>
        <v>#VALUE!</v>
      </c>
    </row>
    <row r="35" spans="1:7" ht="16.8" x14ac:dyDescent="0.45">
      <c r="A35" s="26">
        <f t="shared" si="2"/>
        <v>35</v>
      </c>
      <c r="B35" s="54"/>
      <c r="D35" s="26" t="e">
        <f>MATCH(B35,'Рейтинг женщины'!B$9:B$201,0)</f>
        <v>#N/A</v>
      </c>
      <c r="E35" s="26">
        <f t="shared" si="1"/>
        <v>35</v>
      </c>
      <c r="G35" s="56" t="e">
        <f t="shared" si="0"/>
        <v>#VALUE!</v>
      </c>
    </row>
    <row r="36" spans="1:7" ht="16.8" x14ac:dyDescent="0.45">
      <c r="A36" s="26">
        <f t="shared" si="2"/>
        <v>36</v>
      </c>
      <c r="B36" s="54"/>
      <c r="D36" s="26" t="e">
        <f>MATCH(B36,'Рейтинг женщины'!B$9:B$201,0)</f>
        <v>#N/A</v>
      </c>
      <c r="E36" s="26">
        <f t="shared" si="1"/>
        <v>36</v>
      </c>
      <c r="G36" s="56" t="e">
        <f t="shared" si="0"/>
        <v>#VALUE!</v>
      </c>
    </row>
    <row r="37" spans="1:7" ht="16.8" x14ac:dyDescent="0.45">
      <c r="A37" s="26">
        <v>35</v>
      </c>
      <c r="B37" s="54"/>
      <c r="D37" s="26" t="e">
        <f>MATCH(B37,'Рейтинг женщины'!B$9:B$201,0)</f>
        <v>#N/A</v>
      </c>
      <c r="E37" s="26">
        <f t="shared" si="1"/>
        <v>37</v>
      </c>
      <c r="G37" s="56" t="e">
        <f t="shared" si="0"/>
        <v>#VALUE!</v>
      </c>
    </row>
    <row r="38" spans="1:7" ht="16.8" x14ac:dyDescent="0.45">
      <c r="A38" s="26">
        <f t="shared" si="2"/>
        <v>36</v>
      </c>
      <c r="B38" s="54"/>
      <c r="D38" s="26" t="e">
        <f>MATCH(B38,'Рейтинг женщины'!B$9:B$201,0)</f>
        <v>#N/A</v>
      </c>
      <c r="E38" s="26">
        <f t="shared" si="1"/>
        <v>38</v>
      </c>
      <c r="G38" s="56" t="e">
        <f t="shared" si="0"/>
        <v>#VALUE!</v>
      </c>
    </row>
    <row r="39" spans="1:7" ht="16.8" x14ac:dyDescent="0.45">
      <c r="A39" s="26">
        <v>36</v>
      </c>
      <c r="B39" s="54"/>
      <c r="D39" s="26" t="e">
        <f>MATCH(B39,'Рейтинг женщины'!B$9:B$201,0)</f>
        <v>#N/A</v>
      </c>
      <c r="E39" s="26">
        <f t="shared" si="1"/>
        <v>39</v>
      </c>
      <c r="G39" s="56" t="e">
        <f t="shared" si="0"/>
        <v>#VALUE!</v>
      </c>
    </row>
    <row r="40" spans="1:7" ht="16.8" x14ac:dyDescent="0.45">
      <c r="A40" s="26">
        <f t="shared" si="2"/>
        <v>37</v>
      </c>
      <c r="B40" s="54"/>
      <c r="D40" s="26" t="e">
        <f>MATCH(B40,'Рейтинг женщины'!B$9:B$201,0)</f>
        <v>#N/A</v>
      </c>
      <c r="E40" s="26">
        <f t="shared" si="1"/>
        <v>40</v>
      </c>
      <c r="G40" s="56" t="e">
        <f t="shared" si="0"/>
        <v>#VALUE!</v>
      </c>
    </row>
    <row r="41" spans="1:7" ht="16.8" x14ac:dyDescent="0.45">
      <c r="A41" s="26">
        <v>48</v>
      </c>
      <c r="B41" s="54"/>
      <c r="D41" s="26" t="e">
        <f>MATCH(B41,'Рейтинг женщины'!B$9:B$201,0)</f>
        <v>#N/A</v>
      </c>
      <c r="E41" s="26">
        <f t="shared" si="1"/>
        <v>41</v>
      </c>
      <c r="G41" s="56" t="e">
        <f t="shared" si="0"/>
        <v>#VALUE!</v>
      </c>
    </row>
    <row r="42" spans="1:7" ht="16.8" x14ac:dyDescent="0.45">
      <c r="A42" s="26">
        <v>48</v>
      </c>
      <c r="B42" s="54"/>
      <c r="D42" s="26" t="e">
        <f>MATCH(B42,'Рейтинг женщины'!B$9:B$201,0)</f>
        <v>#N/A</v>
      </c>
      <c r="E42" s="26">
        <f t="shared" si="1"/>
        <v>42</v>
      </c>
      <c r="G42" s="56" t="e">
        <f t="shared" si="0"/>
        <v>#VALUE!</v>
      </c>
    </row>
    <row r="43" spans="1:7" ht="16.8" x14ac:dyDescent="0.45">
      <c r="A43" s="26">
        <v>48</v>
      </c>
      <c r="B43" s="54"/>
      <c r="D43" s="26" t="e">
        <f>MATCH(B43,'Рейтинг женщины'!B$9:B$201,0)</f>
        <v>#N/A</v>
      </c>
      <c r="E43" s="26">
        <f t="shared" si="1"/>
        <v>43</v>
      </c>
      <c r="G43" s="56" t="e">
        <f t="shared" si="0"/>
        <v>#VALUE!</v>
      </c>
    </row>
    <row r="44" spans="1:7" ht="16.8" x14ac:dyDescent="0.45">
      <c r="A44" s="26">
        <v>48</v>
      </c>
      <c r="B44" s="54"/>
      <c r="D44" s="26" t="e">
        <f>MATCH(B44,'Рейтинг женщины'!B$9:B$201,0)</f>
        <v>#N/A</v>
      </c>
      <c r="E44" s="26">
        <f t="shared" si="1"/>
        <v>44</v>
      </c>
      <c r="G44" s="56" t="e">
        <f t="shared" si="0"/>
        <v>#VALUE!</v>
      </c>
    </row>
    <row r="45" spans="1:7" ht="16.8" x14ac:dyDescent="0.45">
      <c r="A45" s="26">
        <v>48</v>
      </c>
      <c r="B45" s="54"/>
      <c r="D45" s="26" t="e">
        <f>MATCH(B45,'Рейтинг женщины'!B$9:B$201,0)</f>
        <v>#N/A</v>
      </c>
      <c r="E45" s="26">
        <f t="shared" si="1"/>
        <v>45</v>
      </c>
      <c r="G45" s="56" t="e">
        <f t="shared" si="0"/>
        <v>#VALUE!</v>
      </c>
    </row>
    <row r="46" spans="1:7" ht="16.8" x14ac:dyDescent="0.45">
      <c r="A46" s="26">
        <v>48</v>
      </c>
      <c r="B46" s="54"/>
      <c r="D46" s="26" t="e">
        <f>MATCH(B46,'Рейтинг женщины'!B$9:B$201,0)</f>
        <v>#N/A</v>
      </c>
      <c r="E46" s="26">
        <f t="shared" si="1"/>
        <v>46</v>
      </c>
      <c r="G46" s="56" t="e">
        <f t="shared" si="0"/>
        <v>#VALUE!</v>
      </c>
    </row>
    <row r="47" spans="1:7" ht="16.8" x14ac:dyDescent="0.45">
      <c r="A47" s="26">
        <v>48</v>
      </c>
      <c r="B47" s="54"/>
      <c r="D47" s="26" t="e">
        <f>MATCH(B47,'Рейтинг женщины'!B$9:B$201,0)</f>
        <v>#N/A</v>
      </c>
      <c r="E47" s="26">
        <f t="shared" si="1"/>
        <v>47</v>
      </c>
      <c r="G47" s="56" t="e">
        <f t="shared" si="0"/>
        <v>#VALUE!</v>
      </c>
    </row>
    <row r="48" spans="1:7" ht="16.8" x14ac:dyDescent="0.45">
      <c r="A48" s="26">
        <v>48</v>
      </c>
      <c r="B48" s="54"/>
      <c r="D48" s="26" t="e">
        <f>MATCH(B48,'Рейтинг женщины'!B$9:B$201,0)</f>
        <v>#N/A</v>
      </c>
      <c r="E48" s="26">
        <f t="shared" si="1"/>
        <v>48</v>
      </c>
      <c r="G48" s="56" t="e">
        <f t="shared" si="0"/>
        <v>#VALUE!</v>
      </c>
    </row>
    <row r="49" spans="1:7" ht="16.8" x14ac:dyDescent="0.45">
      <c r="A49" s="26">
        <v>64</v>
      </c>
      <c r="B49" s="54"/>
      <c r="D49" s="26" t="e">
        <f>MATCH(B49,'Рейтинг женщины'!B$9:B$201,0)</f>
        <v>#N/A</v>
      </c>
      <c r="E49" s="26">
        <f t="shared" si="1"/>
        <v>49</v>
      </c>
      <c r="G49" s="56" t="e">
        <f t="shared" si="0"/>
        <v>#VALUE!</v>
      </c>
    </row>
    <row r="50" spans="1:7" ht="16.8" x14ac:dyDescent="0.45">
      <c r="A50" s="26">
        <v>64</v>
      </c>
      <c r="B50" s="54"/>
      <c r="D50" s="26" t="e">
        <f>MATCH(B50,'Рейтинг женщины'!B$9:B$201,0)</f>
        <v>#N/A</v>
      </c>
      <c r="E50" s="26">
        <f t="shared" si="1"/>
        <v>50</v>
      </c>
      <c r="G50" s="56" t="e">
        <f t="shared" si="0"/>
        <v>#VALUE!</v>
      </c>
    </row>
    <row r="51" spans="1:7" ht="16.8" x14ac:dyDescent="0.45">
      <c r="A51" s="26">
        <v>64</v>
      </c>
      <c r="B51" s="54"/>
      <c r="D51" s="26" t="e">
        <f>MATCH(B51,'Рейтинг женщины'!B$9:B$201,0)</f>
        <v>#N/A</v>
      </c>
      <c r="E51" s="26">
        <f t="shared" si="1"/>
        <v>51</v>
      </c>
      <c r="G51" s="56" t="e">
        <f t="shared" si="0"/>
        <v>#VALUE!</v>
      </c>
    </row>
    <row r="52" spans="1:7" ht="16.8" x14ac:dyDescent="0.45">
      <c r="A52" s="26">
        <v>64</v>
      </c>
      <c r="B52" s="54"/>
      <c r="D52" s="26" t="e">
        <f>MATCH(B52,'Рейтинг женщины'!B$9:B$201,0)</f>
        <v>#N/A</v>
      </c>
      <c r="E52" s="26">
        <f t="shared" si="1"/>
        <v>52</v>
      </c>
      <c r="G52" s="56" t="e">
        <f t="shared" si="0"/>
        <v>#VALUE!</v>
      </c>
    </row>
    <row r="53" spans="1:7" ht="16.8" x14ac:dyDescent="0.45">
      <c r="A53" s="26">
        <v>64</v>
      </c>
      <c r="B53" s="54"/>
      <c r="D53" s="26" t="e">
        <f>MATCH(B53,'Рейтинг женщины'!B$9:B$201,0)</f>
        <v>#N/A</v>
      </c>
      <c r="E53" s="26">
        <f t="shared" si="1"/>
        <v>53</v>
      </c>
      <c r="G53" s="56" t="e">
        <f t="shared" si="0"/>
        <v>#VALUE!</v>
      </c>
    </row>
    <row r="54" spans="1:7" ht="16.8" x14ac:dyDescent="0.45">
      <c r="A54" s="26">
        <v>64</v>
      </c>
      <c r="B54" s="54"/>
      <c r="D54" s="26" t="e">
        <f>MATCH(B54,'Рейтинг женщины'!B$9:B$201,0)</f>
        <v>#N/A</v>
      </c>
      <c r="E54" s="26">
        <f t="shared" si="1"/>
        <v>54</v>
      </c>
      <c r="G54" s="56" t="e">
        <f t="shared" si="0"/>
        <v>#VALUE!</v>
      </c>
    </row>
    <row r="55" spans="1:7" ht="16.8" x14ac:dyDescent="0.45">
      <c r="A55" s="26">
        <v>64</v>
      </c>
      <c r="B55" s="54"/>
      <c r="D55" s="26" t="e">
        <f>MATCH(B55,'Рейтинг женщины'!B$9:B$201,0)</f>
        <v>#N/A</v>
      </c>
      <c r="E55" s="26">
        <f t="shared" si="1"/>
        <v>55</v>
      </c>
      <c r="G55" s="56" t="e">
        <f t="shared" si="0"/>
        <v>#VALUE!</v>
      </c>
    </row>
    <row r="56" spans="1:7" ht="16.8" x14ac:dyDescent="0.45">
      <c r="A56" s="26">
        <v>64</v>
      </c>
      <c r="B56" s="54"/>
      <c r="D56" s="26" t="e">
        <f>MATCH(B56,'Рейтинг женщины'!B$9:B$201,0)</f>
        <v>#N/A</v>
      </c>
      <c r="E56" s="26">
        <f t="shared" si="1"/>
        <v>56</v>
      </c>
      <c r="G56" s="56" t="e">
        <f t="shared" si="0"/>
        <v>#VALUE!</v>
      </c>
    </row>
    <row r="57" spans="1:7" ht="16.8" x14ac:dyDescent="0.45">
      <c r="A57" s="26">
        <v>64</v>
      </c>
      <c r="B57" s="54"/>
      <c r="D57" s="26" t="e">
        <f>MATCH(B57,'Рейтинг женщины'!B$9:B$201,0)</f>
        <v>#N/A</v>
      </c>
      <c r="E57" s="26">
        <f t="shared" si="1"/>
        <v>57</v>
      </c>
      <c r="G57" s="56" t="e">
        <f t="shared" si="0"/>
        <v>#VALUE!</v>
      </c>
    </row>
    <row r="58" spans="1:7" ht="16.8" x14ac:dyDescent="0.45">
      <c r="A58" s="26">
        <v>64</v>
      </c>
      <c r="B58" s="54"/>
      <c r="D58" s="26" t="e">
        <f>MATCH(B58,'Рейтинг женщины'!B$9:B$201,0)</f>
        <v>#N/A</v>
      </c>
      <c r="E58" s="26">
        <f t="shared" si="1"/>
        <v>58</v>
      </c>
      <c r="G58" s="56" t="e">
        <f t="shared" si="0"/>
        <v>#VALUE!</v>
      </c>
    </row>
    <row r="59" spans="1:7" ht="16.8" x14ac:dyDescent="0.45">
      <c r="A59" s="26">
        <v>64</v>
      </c>
      <c r="B59" s="54"/>
      <c r="D59" s="26" t="e">
        <f>MATCH(B59,'Рейтинг женщины'!B$9:B$201,0)</f>
        <v>#N/A</v>
      </c>
      <c r="E59" s="26">
        <f t="shared" si="1"/>
        <v>59</v>
      </c>
      <c r="G59" s="56" t="e">
        <f t="shared" si="0"/>
        <v>#VALUE!</v>
      </c>
    </row>
    <row r="60" spans="1:7" ht="16.8" x14ac:dyDescent="0.45">
      <c r="A60" s="26">
        <v>64</v>
      </c>
      <c r="B60" s="54"/>
      <c r="D60" s="26" t="e">
        <f>MATCH(B60,'Рейтинг женщины'!B$9:B$201,0)</f>
        <v>#N/A</v>
      </c>
      <c r="E60" s="26">
        <f t="shared" si="1"/>
        <v>60</v>
      </c>
      <c r="G60" s="56" t="e">
        <f t="shared" si="0"/>
        <v>#VALUE!</v>
      </c>
    </row>
    <row r="61" spans="1:7" ht="16.8" x14ac:dyDescent="0.45">
      <c r="A61" s="26">
        <v>64</v>
      </c>
      <c r="B61" s="54"/>
      <c r="D61" s="26" t="e">
        <f>MATCH(B61,'Рейтинг женщины'!B$9:B$201,0)</f>
        <v>#N/A</v>
      </c>
      <c r="E61" s="26">
        <f t="shared" si="1"/>
        <v>61</v>
      </c>
      <c r="G61" s="56" t="e">
        <f t="shared" si="0"/>
        <v>#VALUE!</v>
      </c>
    </row>
    <row r="62" spans="1:7" ht="16.8" x14ac:dyDescent="0.45">
      <c r="A62" s="26">
        <v>64</v>
      </c>
      <c r="B62" s="54"/>
      <c r="D62" s="26" t="e">
        <f>MATCH(B62,'Рейтинг женщины'!B$9:B$201,0)</f>
        <v>#N/A</v>
      </c>
      <c r="E62" s="26">
        <f t="shared" si="1"/>
        <v>62</v>
      </c>
      <c r="G62" s="56" t="e">
        <f t="shared" si="0"/>
        <v>#VALUE!</v>
      </c>
    </row>
    <row r="63" spans="1:7" ht="16.8" x14ac:dyDescent="0.45">
      <c r="A63" s="26">
        <v>64</v>
      </c>
      <c r="B63" s="54"/>
      <c r="D63" s="26" t="e">
        <f>MATCH(B63,'Рейтинг женщины'!B$9:B$201,0)</f>
        <v>#N/A</v>
      </c>
      <c r="E63" s="26">
        <f t="shared" si="1"/>
        <v>63</v>
      </c>
      <c r="G63" s="56" t="e">
        <f t="shared" si="0"/>
        <v>#VALUE!</v>
      </c>
    </row>
    <row r="64" spans="1:7" ht="16.8" x14ac:dyDescent="0.45">
      <c r="A64" s="26">
        <v>64</v>
      </c>
      <c r="B64" s="54"/>
      <c r="D64" s="26" t="e">
        <f>MATCH(B64,'Рейтинг женщины'!B$9:B$201,0)</f>
        <v>#N/A</v>
      </c>
      <c r="E64" s="26">
        <f t="shared" si="1"/>
        <v>64</v>
      </c>
      <c r="G64" s="56" t="e">
        <f t="shared" si="0"/>
        <v>#VALUE!</v>
      </c>
    </row>
    <row r="65" spans="1:7" ht="16.8" x14ac:dyDescent="0.45">
      <c r="A65" s="26">
        <f t="shared" si="2"/>
        <v>65</v>
      </c>
      <c r="B65" s="54"/>
      <c r="D65" s="26" t="e">
        <f>MATCH(B65,Рейтинг [1]женщины!D$10:D$494,0)</f>
        <v>#NAME?</v>
      </c>
      <c r="E65" s="26">
        <f t="shared" si="1"/>
        <v>65</v>
      </c>
      <c r="G65" s="56" t="e">
        <f t="shared" si="0"/>
        <v>#VALUE!</v>
      </c>
    </row>
    <row r="66" spans="1:7" ht="16.8" x14ac:dyDescent="0.45">
      <c r="A66" s="26">
        <f t="shared" si="2"/>
        <v>66</v>
      </c>
      <c r="B66" s="54"/>
      <c r="D66" s="26" t="e">
        <f>MATCH(B66,Рейтинг [1]женщины!D$10:D$494,0)</f>
        <v>#NAME?</v>
      </c>
      <c r="E66" s="26">
        <f t="shared" si="1"/>
        <v>66</v>
      </c>
      <c r="G66" s="56" t="e">
        <f t="shared" ref="G66:G128" si="3">MID(B66&amp;" "&amp;B66, FIND(" ",B66)+1,LEN(B66))</f>
        <v>#VALUE!</v>
      </c>
    </row>
    <row r="67" spans="1:7" ht="16.8" x14ac:dyDescent="0.45">
      <c r="A67" s="26">
        <f t="shared" ref="A67:A128" si="4">A66+1</f>
        <v>67</v>
      </c>
      <c r="B67" s="54"/>
      <c r="D67" s="26" t="e">
        <f>MATCH(B67,Рейтинг [1]женщины!D$10:D$494,0)</f>
        <v>#NAME?</v>
      </c>
      <c r="E67" s="26">
        <f t="shared" ref="E67:E128" si="5">E66+1</f>
        <v>67</v>
      </c>
      <c r="G67" s="56" t="e">
        <f t="shared" si="3"/>
        <v>#VALUE!</v>
      </c>
    </row>
    <row r="68" spans="1:7" ht="16.8" x14ac:dyDescent="0.45">
      <c r="A68" s="26">
        <f t="shared" si="4"/>
        <v>68</v>
      </c>
      <c r="B68" s="54"/>
      <c r="D68" s="26" t="e">
        <f>MATCH(B68,Рейтинг [1]женщины!D$10:D$494,0)</f>
        <v>#NAME?</v>
      </c>
      <c r="E68" s="26">
        <f t="shared" si="5"/>
        <v>68</v>
      </c>
      <c r="G68" s="56" t="e">
        <f t="shared" si="3"/>
        <v>#VALUE!</v>
      </c>
    </row>
    <row r="69" spans="1:7" ht="16.8" x14ac:dyDescent="0.45">
      <c r="A69" s="26">
        <f t="shared" si="4"/>
        <v>69</v>
      </c>
      <c r="B69" s="54"/>
      <c r="D69" s="26" t="e">
        <f>MATCH(B69,Рейтинг [1]женщины!D$10:D$494,0)</f>
        <v>#NAME?</v>
      </c>
      <c r="E69" s="26">
        <f t="shared" si="5"/>
        <v>69</v>
      </c>
      <c r="G69" s="56" t="e">
        <f t="shared" si="3"/>
        <v>#VALUE!</v>
      </c>
    </row>
    <row r="70" spans="1:7" ht="16.8" x14ac:dyDescent="0.45">
      <c r="A70" s="26">
        <f t="shared" si="4"/>
        <v>70</v>
      </c>
      <c r="B70" s="54"/>
      <c r="D70" s="26" t="e">
        <f>MATCH(B70,Рейтинг [1]женщины!D$10:D$494,0)</f>
        <v>#NAME?</v>
      </c>
      <c r="E70" s="26">
        <f t="shared" si="5"/>
        <v>70</v>
      </c>
      <c r="G70" s="56" t="e">
        <f t="shared" si="3"/>
        <v>#VALUE!</v>
      </c>
    </row>
    <row r="71" spans="1:7" ht="16.8" x14ac:dyDescent="0.45">
      <c r="A71" s="26">
        <f t="shared" si="4"/>
        <v>71</v>
      </c>
      <c r="B71" s="54"/>
      <c r="D71" s="26" t="e">
        <f>MATCH(B71,Рейтинг [1]женщины!D$10:D$494,0)</f>
        <v>#NAME?</v>
      </c>
      <c r="E71" s="26">
        <f t="shared" si="5"/>
        <v>71</v>
      </c>
      <c r="G71" s="56" t="e">
        <f t="shared" si="3"/>
        <v>#VALUE!</v>
      </c>
    </row>
    <row r="72" spans="1:7" ht="16.8" x14ac:dyDescent="0.45">
      <c r="A72" s="26">
        <f t="shared" si="4"/>
        <v>72</v>
      </c>
      <c r="B72" s="54"/>
      <c r="D72" s="26" t="e">
        <f>MATCH(B72,Рейтинг [1]женщины!D$10:D$494,0)</f>
        <v>#NAME?</v>
      </c>
      <c r="E72" s="26">
        <f t="shared" si="5"/>
        <v>72</v>
      </c>
      <c r="G72" s="56" t="e">
        <f t="shared" si="3"/>
        <v>#VALUE!</v>
      </c>
    </row>
    <row r="73" spans="1:7" ht="16.8" x14ac:dyDescent="0.45">
      <c r="A73" s="26">
        <f t="shared" si="4"/>
        <v>73</v>
      </c>
      <c r="B73" s="54"/>
      <c r="D73" s="26" t="e">
        <f>MATCH(B73,Рейтинг [1]женщины!D$10:D$494,0)</f>
        <v>#NAME?</v>
      </c>
      <c r="E73" s="26">
        <f t="shared" si="5"/>
        <v>73</v>
      </c>
      <c r="G73" s="56" t="e">
        <f t="shared" si="3"/>
        <v>#VALUE!</v>
      </c>
    </row>
    <row r="74" spans="1:7" ht="16.8" x14ac:dyDescent="0.45">
      <c r="A74" s="26">
        <f t="shared" si="4"/>
        <v>74</v>
      </c>
      <c r="B74" s="54"/>
      <c r="D74" s="26" t="e">
        <f>MATCH(B74,Рейтинг [1]женщины!D$10:D$494,0)</f>
        <v>#NAME?</v>
      </c>
      <c r="E74" s="26">
        <f t="shared" si="5"/>
        <v>74</v>
      </c>
      <c r="G74" s="56" t="e">
        <f t="shared" si="3"/>
        <v>#VALUE!</v>
      </c>
    </row>
    <row r="75" spans="1:7" ht="16.8" x14ac:dyDescent="0.45">
      <c r="A75" s="26">
        <f t="shared" si="4"/>
        <v>75</v>
      </c>
      <c r="B75" s="54"/>
      <c r="D75" s="26" t="e">
        <f>MATCH(B75,Рейтинг [1]женщины!D$10:D$494,0)</f>
        <v>#NAME?</v>
      </c>
      <c r="E75" s="26">
        <f t="shared" si="5"/>
        <v>75</v>
      </c>
      <c r="G75" s="56" t="e">
        <f t="shared" si="3"/>
        <v>#VALUE!</v>
      </c>
    </row>
    <row r="76" spans="1:7" ht="16.8" x14ac:dyDescent="0.45">
      <c r="A76" s="26">
        <f t="shared" si="4"/>
        <v>76</v>
      </c>
      <c r="B76" s="54"/>
      <c r="D76" s="26" t="e">
        <f>MATCH(B76,Рейтинг [1]женщины!D$10:D$494,0)</f>
        <v>#NAME?</v>
      </c>
      <c r="E76" s="26">
        <f t="shared" si="5"/>
        <v>76</v>
      </c>
      <c r="G76" s="56" t="e">
        <f t="shared" si="3"/>
        <v>#VALUE!</v>
      </c>
    </row>
    <row r="77" spans="1:7" ht="16.8" x14ac:dyDescent="0.45">
      <c r="A77" s="26">
        <f t="shared" si="4"/>
        <v>77</v>
      </c>
      <c r="B77" s="54"/>
      <c r="D77" s="26" t="e">
        <f>MATCH(B77,Рейтинг [1]женщины!D$10:D$494,0)</f>
        <v>#NAME?</v>
      </c>
      <c r="E77" s="26">
        <f t="shared" si="5"/>
        <v>77</v>
      </c>
      <c r="G77" s="56" t="e">
        <f t="shared" si="3"/>
        <v>#VALUE!</v>
      </c>
    </row>
    <row r="78" spans="1:7" ht="16.8" x14ac:dyDescent="0.45">
      <c r="A78" s="26">
        <f t="shared" si="4"/>
        <v>78</v>
      </c>
      <c r="B78" s="54"/>
      <c r="D78" s="26" t="e">
        <f>MATCH(B78,Рейтинг [1]женщины!D$10:D$494,0)</f>
        <v>#NAME?</v>
      </c>
      <c r="E78" s="26">
        <f t="shared" si="5"/>
        <v>78</v>
      </c>
      <c r="G78" s="56" t="e">
        <f t="shared" si="3"/>
        <v>#VALUE!</v>
      </c>
    </row>
    <row r="79" spans="1:7" ht="16.8" x14ac:dyDescent="0.45">
      <c r="A79" s="26">
        <f t="shared" si="4"/>
        <v>79</v>
      </c>
      <c r="B79" s="54"/>
      <c r="D79" s="26" t="e">
        <f>MATCH(B79,Рейтинг [1]женщины!D$10:D$494,0)</f>
        <v>#NAME?</v>
      </c>
      <c r="E79" s="26">
        <f t="shared" si="5"/>
        <v>79</v>
      </c>
      <c r="G79" s="56" t="e">
        <f t="shared" si="3"/>
        <v>#VALUE!</v>
      </c>
    </row>
    <row r="80" spans="1:7" ht="16.8" x14ac:dyDescent="0.45">
      <c r="A80" s="26">
        <f t="shared" si="4"/>
        <v>80</v>
      </c>
      <c r="B80" s="54"/>
      <c r="D80" s="26" t="e">
        <f>MATCH(B80,Рейтинг [1]женщины!D$10:D$494,0)</f>
        <v>#NAME?</v>
      </c>
      <c r="E80" s="26">
        <f t="shared" si="5"/>
        <v>80</v>
      </c>
      <c r="G80" s="56" t="e">
        <f t="shared" si="3"/>
        <v>#VALUE!</v>
      </c>
    </row>
    <row r="81" spans="1:7" ht="16.8" x14ac:dyDescent="0.45">
      <c r="A81" s="26">
        <f t="shared" si="4"/>
        <v>81</v>
      </c>
      <c r="B81" s="54"/>
      <c r="D81" s="26" t="e">
        <f>MATCH(B81,Рейтинг [1]женщины!D$10:D$494,0)</f>
        <v>#NAME?</v>
      </c>
      <c r="E81" s="26">
        <f t="shared" si="5"/>
        <v>81</v>
      </c>
      <c r="G81" s="56" t="e">
        <f t="shared" si="3"/>
        <v>#VALUE!</v>
      </c>
    </row>
    <row r="82" spans="1:7" ht="16.8" x14ac:dyDescent="0.45">
      <c r="A82" s="26">
        <f t="shared" si="4"/>
        <v>82</v>
      </c>
      <c r="B82" s="54"/>
      <c r="D82" s="26" t="e">
        <f>MATCH(B82,Рейтинг [1]женщины!D$10:D$494,0)</f>
        <v>#NAME?</v>
      </c>
      <c r="E82" s="26">
        <f t="shared" si="5"/>
        <v>82</v>
      </c>
      <c r="G82" s="56" t="e">
        <f t="shared" si="3"/>
        <v>#VALUE!</v>
      </c>
    </row>
    <row r="83" spans="1:7" ht="16.8" x14ac:dyDescent="0.45">
      <c r="A83" s="26">
        <f t="shared" si="4"/>
        <v>83</v>
      </c>
      <c r="B83" s="54"/>
      <c r="D83" s="26" t="e">
        <f>MATCH(B83,Рейтинг [1]женщины!D$10:D$494,0)</f>
        <v>#NAME?</v>
      </c>
      <c r="E83" s="26">
        <f t="shared" si="5"/>
        <v>83</v>
      </c>
      <c r="G83" s="56" t="e">
        <f t="shared" si="3"/>
        <v>#VALUE!</v>
      </c>
    </row>
    <row r="84" spans="1:7" ht="16.8" x14ac:dyDescent="0.45">
      <c r="A84" s="26">
        <f t="shared" si="4"/>
        <v>84</v>
      </c>
      <c r="B84" s="54"/>
      <c r="D84" s="26" t="e">
        <f>MATCH(B84,Рейтинг [1]женщины!D$10:D$494,0)</f>
        <v>#NAME?</v>
      </c>
      <c r="E84" s="26">
        <f t="shared" si="5"/>
        <v>84</v>
      </c>
      <c r="G84" s="56" t="e">
        <f t="shared" si="3"/>
        <v>#VALUE!</v>
      </c>
    </row>
    <row r="85" spans="1:7" ht="16.8" x14ac:dyDescent="0.45">
      <c r="A85" s="26">
        <f t="shared" si="4"/>
        <v>85</v>
      </c>
      <c r="B85" s="54"/>
      <c r="D85" s="26" t="e">
        <f>MATCH(B85,Рейтинг [1]женщины!D$10:D$494,0)</f>
        <v>#NAME?</v>
      </c>
      <c r="E85" s="26">
        <f t="shared" si="5"/>
        <v>85</v>
      </c>
      <c r="G85" s="56" t="e">
        <f t="shared" si="3"/>
        <v>#VALUE!</v>
      </c>
    </row>
    <row r="86" spans="1:7" ht="16.8" x14ac:dyDescent="0.45">
      <c r="A86" s="26">
        <f t="shared" si="4"/>
        <v>86</v>
      </c>
      <c r="B86" s="54"/>
      <c r="D86" s="26" t="e">
        <f>MATCH(B86,Рейтинг [1]женщины!D$10:D$494,0)</f>
        <v>#NAME?</v>
      </c>
      <c r="E86" s="26">
        <f t="shared" si="5"/>
        <v>86</v>
      </c>
      <c r="G86" s="56" t="e">
        <f t="shared" si="3"/>
        <v>#VALUE!</v>
      </c>
    </row>
    <row r="87" spans="1:7" ht="16.8" x14ac:dyDescent="0.45">
      <c r="A87" s="26">
        <f t="shared" si="4"/>
        <v>87</v>
      </c>
      <c r="B87" s="54"/>
      <c r="D87" s="26" t="e">
        <f>MATCH(B87,Рейтинг [1]женщины!D$10:D$494,0)</f>
        <v>#NAME?</v>
      </c>
      <c r="E87" s="26">
        <f t="shared" si="5"/>
        <v>87</v>
      </c>
      <c r="G87" s="56" t="e">
        <f t="shared" si="3"/>
        <v>#VALUE!</v>
      </c>
    </row>
    <row r="88" spans="1:7" ht="16.8" x14ac:dyDescent="0.45">
      <c r="A88" s="26">
        <f t="shared" si="4"/>
        <v>88</v>
      </c>
      <c r="B88" s="54"/>
      <c r="D88" s="26" t="e">
        <f>MATCH(B88,Рейтинг [1]женщины!D$10:D$494,0)</f>
        <v>#NAME?</v>
      </c>
      <c r="E88" s="26">
        <f t="shared" si="5"/>
        <v>88</v>
      </c>
      <c r="G88" s="56" t="e">
        <f t="shared" si="3"/>
        <v>#VALUE!</v>
      </c>
    </row>
    <row r="89" spans="1:7" ht="16.8" x14ac:dyDescent="0.45">
      <c r="A89" s="26">
        <f t="shared" si="4"/>
        <v>89</v>
      </c>
      <c r="B89" s="54"/>
      <c r="D89" s="26" t="e">
        <f>MATCH(B89,Рейтинг [1]женщины!D$10:D$494,0)</f>
        <v>#NAME?</v>
      </c>
      <c r="E89" s="26">
        <f t="shared" si="5"/>
        <v>89</v>
      </c>
      <c r="G89" s="56" t="e">
        <f t="shared" si="3"/>
        <v>#VALUE!</v>
      </c>
    </row>
    <row r="90" spans="1:7" ht="16.8" x14ac:dyDescent="0.45">
      <c r="A90" s="26">
        <f t="shared" si="4"/>
        <v>90</v>
      </c>
      <c r="B90" s="54"/>
      <c r="D90" s="26" t="e">
        <f>MATCH(B90,Рейтинг [1]женщины!D$10:D$494,0)</f>
        <v>#NAME?</v>
      </c>
      <c r="E90" s="26">
        <f t="shared" si="5"/>
        <v>90</v>
      </c>
      <c r="G90" s="56" t="e">
        <f t="shared" si="3"/>
        <v>#VALUE!</v>
      </c>
    </row>
    <row r="91" spans="1:7" ht="16.8" x14ac:dyDescent="0.45">
      <c r="A91" s="26">
        <f t="shared" si="4"/>
        <v>91</v>
      </c>
      <c r="B91" s="54"/>
      <c r="D91" s="26" t="e">
        <f>MATCH(B91,Рейтинг [1]женщины!D$10:D$494,0)</f>
        <v>#NAME?</v>
      </c>
      <c r="E91" s="26">
        <f t="shared" si="5"/>
        <v>91</v>
      </c>
      <c r="G91" s="56" t="e">
        <f t="shared" si="3"/>
        <v>#VALUE!</v>
      </c>
    </row>
    <row r="92" spans="1:7" ht="16.8" x14ac:dyDescent="0.45">
      <c r="A92" s="26">
        <f t="shared" si="4"/>
        <v>92</v>
      </c>
      <c r="B92" s="54"/>
      <c r="D92" s="26" t="e">
        <f>MATCH(B92,Рейтинг [1]женщины!D$10:D$494,0)</f>
        <v>#NAME?</v>
      </c>
      <c r="E92" s="26">
        <f t="shared" si="5"/>
        <v>92</v>
      </c>
      <c r="G92" s="56" t="e">
        <f t="shared" si="3"/>
        <v>#VALUE!</v>
      </c>
    </row>
    <row r="93" spans="1:7" ht="16.8" x14ac:dyDescent="0.45">
      <c r="A93" s="26">
        <f t="shared" si="4"/>
        <v>93</v>
      </c>
      <c r="B93" s="54"/>
      <c r="D93" s="26" t="e">
        <f>MATCH(B93,Рейтинг [1]женщины!D$10:D$494,0)</f>
        <v>#NAME?</v>
      </c>
      <c r="E93" s="26">
        <f t="shared" si="5"/>
        <v>93</v>
      </c>
      <c r="G93" s="56" t="e">
        <f t="shared" si="3"/>
        <v>#VALUE!</v>
      </c>
    </row>
    <row r="94" spans="1:7" ht="16.8" x14ac:dyDescent="0.45">
      <c r="A94" s="26">
        <f t="shared" si="4"/>
        <v>94</v>
      </c>
      <c r="B94" s="54"/>
      <c r="D94" s="26" t="e">
        <f>MATCH(B94,Рейтинг [1]женщины!D$10:D$494,0)</f>
        <v>#NAME?</v>
      </c>
      <c r="E94" s="26">
        <f t="shared" si="5"/>
        <v>94</v>
      </c>
      <c r="G94" s="56" t="e">
        <f t="shared" si="3"/>
        <v>#VALUE!</v>
      </c>
    </row>
    <row r="95" spans="1:7" ht="16.8" x14ac:dyDescent="0.45">
      <c r="A95" s="26">
        <f t="shared" si="4"/>
        <v>95</v>
      </c>
      <c r="B95" s="54"/>
      <c r="D95" s="26" t="e">
        <f>MATCH(B95,Рейтинг [1]женщины!D$10:D$494,0)</f>
        <v>#NAME?</v>
      </c>
      <c r="E95" s="26">
        <f t="shared" si="5"/>
        <v>95</v>
      </c>
      <c r="G95" s="56" t="e">
        <f t="shared" si="3"/>
        <v>#VALUE!</v>
      </c>
    </row>
    <row r="96" spans="1:7" ht="16.8" x14ac:dyDescent="0.45">
      <c r="A96" s="26">
        <f t="shared" si="4"/>
        <v>96</v>
      </c>
      <c r="B96" s="54"/>
      <c r="D96" s="26" t="e">
        <f>MATCH(B96,Рейтинг [1]женщины!D$10:D$494,0)</f>
        <v>#NAME?</v>
      </c>
      <c r="E96" s="26">
        <f t="shared" si="5"/>
        <v>96</v>
      </c>
      <c r="G96" s="56" t="e">
        <f t="shared" si="3"/>
        <v>#VALUE!</v>
      </c>
    </row>
    <row r="97" spans="1:7" ht="16.8" x14ac:dyDescent="0.45">
      <c r="A97" s="26">
        <f t="shared" si="4"/>
        <v>97</v>
      </c>
      <c r="B97" s="54"/>
      <c r="D97" s="26" t="e">
        <f>MATCH(B97,Рейтинг [1]женщины!D$10:D$494,0)</f>
        <v>#NAME?</v>
      </c>
      <c r="E97" s="26">
        <f t="shared" si="5"/>
        <v>97</v>
      </c>
      <c r="G97" s="56" t="e">
        <f t="shared" si="3"/>
        <v>#VALUE!</v>
      </c>
    </row>
    <row r="98" spans="1:7" ht="16.8" x14ac:dyDescent="0.45">
      <c r="A98" s="26">
        <f t="shared" si="4"/>
        <v>98</v>
      </c>
      <c r="B98" s="54"/>
      <c r="D98" s="26" t="e">
        <f>MATCH(B98,Рейтинг [1]женщины!D$10:D$494,0)</f>
        <v>#NAME?</v>
      </c>
      <c r="E98" s="26">
        <f t="shared" si="5"/>
        <v>98</v>
      </c>
      <c r="G98" s="56" t="e">
        <f t="shared" si="3"/>
        <v>#VALUE!</v>
      </c>
    </row>
    <row r="99" spans="1:7" ht="16.8" x14ac:dyDescent="0.45">
      <c r="A99" s="26">
        <f t="shared" si="4"/>
        <v>99</v>
      </c>
      <c r="B99" s="54"/>
      <c r="D99" s="26" t="e">
        <f>MATCH(B99,Рейтинг [1]женщины!D$10:D$494,0)</f>
        <v>#NAME?</v>
      </c>
      <c r="E99" s="26">
        <f t="shared" si="5"/>
        <v>99</v>
      </c>
      <c r="G99" s="56" t="e">
        <f t="shared" si="3"/>
        <v>#VALUE!</v>
      </c>
    </row>
    <row r="100" spans="1:7" ht="16.8" x14ac:dyDescent="0.45">
      <c r="A100" s="26">
        <f t="shared" si="4"/>
        <v>100</v>
      </c>
      <c r="B100" s="54"/>
      <c r="D100" s="26" t="e">
        <f>MATCH(B100,Рейтинг [1]женщины!D$10:D$494,0)</f>
        <v>#NAME?</v>
      </c>
      <c r="E100" s="26">
        <f t="shared" si="5"/>
        <v>100</v>
      </c>
      <c r="G100" s="56" t="e">
        <f t="shared" si="3"/>
        <v>#VALUE!</v>
      </c>
    </row>
    <row r="101" spans="1:7" ht="16.8" x14ac:dyDescent="0.45">
      <c r="A101" s="26">
        <f t="shared" si="4"/>
        <v>101</v>
      </c>
      <c r="B101" s="54"/>
      <c r="D101" s="26" t="e">
        <f>MATCH(B101,Рейтинг [1]женщины!D$10:D$494,0)</f>
        <v>#NAME?</v>
      </c>
      <c r="E101" s="26">
        <f t="shared" si="5"/>
        <v>101</v>
      </c>
      <c r="G101" s="56" t="e">
        <f t="shared" si="3"/>
        <v>#VALUE!</v>
      </c>
    </row>
    <row r="102" spans="1:7" ht="16.8" x14ac:dyDescent="0.45">
      <c r="A102" s="26">
        <f t="shared" si="4"/>
        <v>102</v>
      </c>
      <c r="B102" s="54"/>
      <c r="D102" s="26" t="e">
        <f>MATCH(B102,Рейтинг [1]женщины!D$10:D$494,0)</f>
        <v>#NAME?</v>
      </c>
      <c r="E102" s="26">
        <f t="shared" si="5"/>
        <v>102</v>
      </c>
      <c r="G102" s="56" t="e">
        <f t="shared" si="3"/>
        <v>#VALUE!</v>
      </c>
    </row>
    <row r="103" spans="1:7" ht="16.8" x14ac:dyDescent="0.45">
      <c r="A103" s="26">
        <f t="shared" si="4"/>
        <v>103</v>
      </c>
      <c r="B103" s="54"/>
      <c r="D103" s="26" t="e">
        <f>MATCH(B103,Рейтинг [1]женщины!D$10:D$494,0)</f>
        <v>#NAME?</v>
      </c>
      <c r="E103" s="26">
        <f t="shared" si="5"/>
        <v>103</v>
      </c>
      <c r="G103" s="56" t="e">
        <f t="shared" si="3"/>
        <v>#VALUE!</v>
      </c>
    </row>
    <row r="104" spans="1:7" ht="16.8" x14ac:dyDescent="0.45">
      <c r="A104" s="26">
        <f t="shared" si="4"/>
        <v>104</v>
      </c>
      <c r="B104" s="54"/>
      <c r="D104" s="26" t="e">
        <f>MATCH(B104,Рейтинг [1]женщины!D$10:D$494,0)</f>
        <v>#NAME?</v>
      </c>
      <c r="E104" s="26">
        <f t="shared" si="5"/>
        <v>104</v>
      </c>
      <c r="G104" s="56" t="e">
        <f t="shared" si="3"/>
        <v>#VALUE!</v>
      </c>
    </row>
    <row r="105" spans="1:7" ht="16.8" x14ac:dyDescent="0.45">
      <c r="A105" s="26">
        <f t="shared" si="4"/>
        <v>105</v>
      </c>
      <c r="B105" s="54"/>
      <c r="D105" s="26" t="e">
        <f>MATCH(B105,Рейтинг [1]женщины!D$10:D$494,0)</f>
        <v>#NAME?</v>
      </c>
      <c r="E105" s="26">
        <f t="shared" si="5"/>
        <v>105</v>
      </c>
      <c r="G105" s="56" t="e">
        <f t="shared" si="3"/>
        <v>#VALUE!</v>
      </c>
    </row>
    <row r="106" spans="1:7" ht="16.8" x14ac:dyDescent="0.45">
      <c r="A106" s="26">
        <f t="shared" si="4"/>
        <v>106</v>
      </c>
      <c r="B106" s="54"/>
      <c r="D106" s="26" t="e">
        <f>MATCH(B106,Рейтинг [1]женщины!D$10:D$494,0)</f>
        <v>#NAME?</v>
      </c>
      <c r="E106" s="26">
        <f t="shared" si="5"/>
        <v>106</v>
      </c>
      <c r="G106" s="56" t="e">
        <f t="shared" si="3"/>
        <v>#VALUE!</v>
      </c>
    </row>
    <row r="107" spans="1:7" ht="16.8" x14ac:dyDescent="0.45">
      <c r="A107" s="26">
        <f t="shared" si="4"/>
        <v>107</v>
      </c>
      <c r="B107" s="54"/>
      <c r="D107" s="26" t="e">
        <f>MATCH(B107,Рейтинг [1]женщины!D$10:D$494,0)</f>
        <v>#NAME?</v>
      </c>
      <c r="E107" s="26">
        <f t="shared" si="5"/>
        <v>107</v>
      </c>
      <c r="G107" s="56" t="e">
        <f t="shared" si="3"/>
        <v>#VALUE!</v>
      </c>
    </row>
    <row r="108" spans="1:7" ht="16.8" x14ac:dyDescent="0.45">
      <c r="A108" s="26">
        <f t="shared" si="4"/>
        <v>108</v>
      </c>
      <c r="B108" s="54"/>
      <c r="D108" s="26" t="e">
        <f>MATCH(B108,Рейтинг [1]женщины!D$10:D$494,0)</f>
        <v>#NAME?</v>
      </c>
      <c r="E108" s="26">
        <f t="shared" si="5"/>
        <v>108</v>
      </c>
      <c r="G108" s="56" t="e">
        <f t="shared" si="3"/>
        <v>#VALUE!</v>
      </c>
    </row>
    <row r="109" spans="1:7" ht="16.8" x14ac:dyDescent="0.45">
      <c r="A109" s="26">
        <f t="shared" si="4"/>
        <v>109</v>
      </c>
      <c r="B109" s="54"/>
      <c r="D109" s="26" t="e">
        <f>MATCH(B109,Рейтинг [1]женщины!D$10:D$494,0)</f>
        <v>#NAME?</v>
      </c>
      <c r="E109" s="26">
        <f t="shared" si="5"/>
        <v>109</v>
      </c>
      <c r="G109" s="56" t="e">
        <f t="shared" si="3"/>
        <v>#VALUE!</v>
      </c>
    </row>
    <row r="110" spans="1:7" ht="16.8" x14ac:dyDescent="0.45">
      <c r="A110" s="26">
        <f t="shared" si="4"/>
        <v>110</v>
      </c>
      <c r="B110" s="54"/>
      <c r="D110" s="26" t="e">
        <f>MATCH(B110,Рейтинг [1]женщины!D$10:D$494,0)</f>
        <v>#NAME?</v>
      </c>
      <c r="E110" s="26">
        <f t="shared" si="5"/>
        <v>110</v>
      </c>
      <c r="G110" s="56" t="e">
        <f t="shared" si="3"/>
        <v>#VALUE!</v>
      </c>
    </row>
    <row r="111" spans="1:7" ht="16.8" x14ac:dyDescent="0.45">
      <c r="A111" s="26">
        <f t="shared" si="4"/>
        <v>111</v>
      </c>
      <c r="B111" s="54"/>
      <c r="D111" s="26" t="e">
        <f>MATCH(B111,Рейтинг [1]женщины!D$10:D$494,0)</f>
        <v>#NAME?</v>
      </c>
      <c r="E111" s="26">
        <f t="shared" si="5"/>
        <v>111</v>
      </c>
      <c r="G111" s="56" t="e">
        <f t="shared" si="3"/>
        <v>#VALUE!</v>
      </c>
    </row>
    <row r="112" spans="1:7" ht="16.8" x14ac:dyDescent="0.45">
      <c r="A112" s="26">
        <f t="shared" si="4"/>
        <v>112</v>
      </c>
      <c r="B112" s="54"/>
      <c r="D112" s="26" t="e">
        <f>MATCH(B112,Рейтинг [1]женщины!D$10:D$494,0)</f>
        <v>#NAME?</v>
      </c>
      <c r="E112" s="26">
        <f t="shared" si="5"/>
        <v>112</v>
      </c>
      <c r="G112" s="56" t="e">
        <f t="shared" si="3"/>
        <v>#VALUE!</v>
      </c>
    </row>
    <row r="113" spans="1:7" ht="16.8" x14ac:dyDescent="0.45">
      <c r="A113" s="26">
        <f t="shared" si="4"/>
        <v>113</v>
      </c>
      <c r="B113" s="54"/>
      <c r="D113" s="26" t="e">
        <f>MATCH(B113,Рейтинг [1]женщины!D$10:D$494,0)</f>
        <v>#NAME?</v>
      </c>
      <c r="E113" s="26">
        <f t="shared" si="5"/>
        <v>113</v>
      </c>
      <c r="G113" s="56" t="e">
        <f t="shared" si="3"/>
        <v>#VALUE!</v>
      </c>
    </row>
    <row r="114" spans="1:7" ht="16.8" x14ac:dyDescent="0.45">
      <c r="A114" s="26">
        <f t="shared" si="4"/>
        <v>114</v>
      </c>
      <c r="B114" s="54"/>
      <c r="D114" s="26" t="e">
        <f>MATCH(B114,Рейтинг [1]женщины!D$10:D$494,0)</f>
        <v>#NAME?</v>
      </c>
      <c r="E114" s="26">
        <f t="shared" si="5"/>
        <v>114</v>
      </c>
      <c r="G114" s="56" t="e">
        <f t="shared" si="3"/>
        <v>#VALUE!</v>
      </c>
    </row>
    <row r="115" spans="1:7" ht="16.8" x14ac:dyDescent="0.45">
      <c r="A115" s="26">
        <f t="shared" si="4"/>
        <v>115</v>
      </c>
      <c r="B115" s="54"/>
      <c r="D115" s="26" t="e">
        <f>MATCH(B115,Рейтинг [1]женщины!D$10:D$494,0)</f>
        <v>#NAME?</v>
      </c>
      <c r="E115" s="26">
        <f t="shared" si="5"/>
        <v>115</v>
      </c>
      <c r="G115" s="56" t="e">
        <f t="shared" si="3"/>
        <v>#VALUE!</v>
      </c>
    </row>
    <row r="116" spans="1:7" ht="16.8" x14ac:dyDescent="0.45">
      <c r="A116" s="26">
        <f t="shared" si="4"/>
        <v>116</v>
      </c>
      <c r="B116" s="54"/>
      <c r="D116" s="26" t="e">
        <f>MATCH(B116,Рейтинг [1]женщины!D$10:D$494,0)</f>
        <v>#NAME?</v>
      </c>
      <c r="E116" s="26">
        <f t="shared" si="5"/>
        <v>116</v>
      </c>
      <c r="G116" s="56" t="e">
        <f t="shared" si="3"/>
        <v>#VALUE!</v>
      </c>
    </row>
    <row r="117" spans="1:7" ht="16.8" x14ac:dyDescent="0.45">
      <c r="A117" s="26">
        <f t="shared" si="4"/>
        <v>117</v>
      </c>
      <c r="B117" s="54"/>
      <c r="D117" s="26" t="e">
        <f>MATCH(B117,Рейтинг [1]женщины!D$10:D$494,0)</f>
        <v>#NAME?</v>
      </c>
      <c r="E117" s="26">
        <f t="shared" si="5"/>
        <v>117</v>
      </c>
      <c r="G117" s="56" t="e">
        <f t="shared" si="3"/>
        <v>#VALUE!</v>
      </c>
    </row>
    <row r="118" spans="1:7" ht="16.8" x14ac:dyDescent="0.45">
      <c r="A118" s="26">
        <f t="shared" si="4"/>
        <v>118</v>
      </c>
      <c r="B118" s="54"/>
      <c r="D118" s="26" t="e">
        <f>MATCH(B118,Рейтинг [1]женщины!D$10:D$494,0)</f>
        <v>#NAME?</v>
      </c>
      <c r="E118" s="26">
        <f t="shared" si="5"/>
        <v>118</v>
      </c>
      <c r="G118" s="56" t="e">
        <f t="shared" si="3"/>
        <v>#VALUE!</v>
      </c>
    </row>
    <row r="119" spans="1:7" ht="16.8" x14ac:dyDescent="0.45">
      <c r="A119" s="26">
        <f t="shared" si="4"/>
        <v>119</v>
      </c>
      <c r="B119" s="54"/>
      <c r="D119" s="26" t="e">
        <f>MATCH(B119,Рейтинг [1]женщины!D$10:D$494,0)</f>
        <v>#NAME?</v>
      </c>
      <c r="E119" s="26">
        <f t="shared" si="5"/>
        <v>119</v>
      </c>
      <c r="G119" s="56" t="e">
        <f t="shared" si="3"/>
        <v>#VALUE!</v>
      </c>
    </row>
    <row r="120" spans="1:7" ht="16.8" x14ac:dyDescent="0.45">
      <c r="A120" s="26">
        <f t="shared" si="4"/>
        <v>120</v>
      </c>
      <c r="B120" s="54"/>
      <c r="D120" s="26" t="e">
        <f>MATCH(B120,Рейтинг [1]женщины!D$10:D$494,0)</f>
        <v>#NAME?</v>
      </c>
      <c r="E120" s="26">
        <f t="shared" si="5"/>
        <v>120</v>
      </c>
      <c r="G120" s="56" t="e">
        <f t="shared" si="3"/>
        <v>#VALUE!</v>
      </c>
    </row>
    <row r="121" spans="1:7" ht="16.8" x14ac:dyDescent="0.45">
      <c r="A121" s="26">
        <f t="shared" si="4"/>
        <v>121</v>
      </c>
      <c r="B121" s="54"/>
      <c r="D121" s="26" t="e">
        <f>MATCH(B121,Рейтинг [1]женщины!D$10:D$494,0)</f>
        <v>#NAME?</v>
      </c>
      <c r="E121" s="26">
        <f t="shared" si="5"/>
        <v>121</v>
      </c>
      <c r="G121" s="56" t="e">
        <f t="shared" si="3"/>
        <v>#VALUE!</v>
      </c>
    </row>
    <row r="122" spans="1:7" ht="16.8" x14ac:dyDescent="0.45">
      <c r="A122" s="26">
        <f t="shared" si="4"/>
        <v>122</v>
      </c>
      <c r="B122" s="54"/>
      <c r="D122" s="26" t="e">
        <f>MATCH(B122,Рейтинг [1]женщины!D$10:D$494,0)</f>
        <v>#NAME?</v>
      </c>
      <c r="E122" s="26">
        <f t="shared" si="5"/>
        <v>122</v>
      </c>
      <c r="G122" s="56" t="e">
        <f t="shared" si="3"/>
        <v>#VALUE!</v>
      </c>
    </row>
    <row r="123" spans="1:7" ht="16.8" x14ac:dyDescent="0.45">
      <c r="A123" s="26">
        <f t="shared" si="4"/>
        <v>123</v>
      </c>
      <c r="B123" s="54"/>
      <c r="D123" s="26" t="e">
        <f>MATCH(B123,Рейтинг [1]женщины!D$10:D$494,0)</f>
        <v>#NAME?</v>
      </c>
      <c r="E123" s="26">
        <f t="shared" si="5"/>
        <v>123</v>
      </c>
      <c r="G123" s="56" t="e">
        <f t="shared" si="3"/>
        <v>#VALUE!</v>
      </c>
    </row>
    <row r="124" spans="1:7" ht="16.8" x14ac:dyDescent="0.45">
      <c r="A124" s="26">
        <f t="shared" si="4"/>
        <v>124</v>
      </c>
      <c r="B124" s="54"/>
      <c r="D124" s="26" t="e">
        <f>MATCH(B124,Рейтинг [1]женщины!D$10:D$494,0)</f>
        <v>#NAME?</v>
      </c>
      <c r="E124" s="26">
        <f t="shared" si="5"/>
        <v>124</v>
      </c>
      <c r="G124" s="56" t="e">
        <f t="shared" si="3"/>
        <v>#VALUE!</v>
      </c>
    </row>
    <row r="125" spans="1:7" ht="16.8" x14ac:dyDescent="0.45">
      <c r="A125" s="26">
        <f t="shared" si="4"/>
        <v>125</v>
      </c>
      <c r="B125" s="54"/>
      <c r="D125" s="26" t="e">
        <f>MATCH(B125,Рейтинг [1]женщины!D$10:D$494,0)</f>
        <v>#NAME?</v>
      </c>
      <c r="E125" s="26">
        <f t="shared" si="5"/>
        <v>125</v>
      </c>
      <c r="G125" s="56" t="e">
        <f t="shared" si="3"/>
        <v>#VALUE!</v>
      </c>
    </row>
    <row r="126" spans="1:7" ht="16.8" x14ac:dyDescent="0.45">
      <c r="A126" s="26">
        <f t="shared" si="4"/>
        <v>126</v>
      </c>
      <c r="B126" s="54"/>
      <c r="D126" s="26" t="e">
        <f>MATCH(B126,Рейтинг [1]женщины!D$10:D$494,0)</f>
        <v>#NAME?</v>
      </c>
      <c r="E126" s="26">
        <f t="shared" si="5"/>
        <v>126</v>
      </c>
      <c r="G126" s="56" t="e">
        <f t="shared" si="3"/>
        <v>#VALUE!</v>
      </c>
    </row>
    <row r="127" spans="1:7" ht="16.8" x14ac:dyDescent="0.45">
      <c r="A127" s="26">
        <f t="shared" si="4"/>
        <v>127</v>
      </c>
      <c r="B127" s="54"/>
      <c r="D127" s="26" t="e">
        <f>MATCH(B127,Рейтинг [1]женщины!D$10:D$494,0)</f>
        <v>#NAME?</v>
      </c>
      <c r="E127" s="26">
        <f t="shared" si="5"/>
        <v>127</v>
      </c>
      <c r="G127" s="56" t="e">
        <f t="shared" si="3"/>
        <v>#VALUE!</v>
      </c>
    </row>
    <row r="128" spans="1:7" ht="16.8" x14ac:dyDescent="0.45">
      <c r="A128" s="26">
        <f t="shared" si="4"/>
        <v>128</v>
      </c>
      <c r="B128" s="54"/>
      <c r="D128" s="26" t="e">
        <f>MATCH(B128,Рейтинг [1]женщины!D$10:D$494,0)</f>
        <v>#NAME?</v>
      </c>
      <c r="E128" s="26">
        <f t="shared" si="5"/>
        <v>128</v>
      </c>
      <c r="G128" s="56" t="e">
        <f t="shared" si="3"/>
        <v>#VALUE!</v>
      </c>
    </row>
  </sheetData>
  <conditionalFormatting sqref="D1:D1048576">
    <cfRule type="cellIs" dxfId="0" priority="1" operator="greaterThan">
      <formula>160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I69"/>
  <sheetViews>
    <sheetView topLeftCell="E1" workbookViewId="0">
      <selection activeCell="L7" sqref="L7"/>
    </sheetView>
  </sheetViews>
  <sheetFormatPr defaultColWidth="9.109375" defaultRowHeight="14.4" x14ac:dyDescent="0.3"/>
  <cols>
    <col min="1" max="1" width="9.109375" style="7"/>
    <col min="2" max="2" width="9.6640625" style="7" customWidth="1"/>
    <col min="3" max="3" width="15.6640625" style="9" customWidth="1"/>
    <col min="4" max="4" width="6.6640625" style="10" customWidth="1"/>
    <col min="5" max="5" width="6.6640625" style="7" customWidth="1"/>
    <col min="6" max="6" width="7.109375" style="7" customWidth="1"/>
    <col min="7" max="7" width="9.6640625" style="7" customWidth="1"/>
    <col min="8" max="8" width="15.6640625" style="9" customWidth="1"/>
    <col min="9" max="9" width="6.6640625" style="10" customWidth="1"/>
    <col min="10" max="10" width="6.6640625" style="7" customWidth="1"/>
    <col min="11" max="11" width="7.109375" style="7" customWidth="1"/>
    <col min="12" max="12" width="9.6640625" style="7" customWidth="1"/>
    <col min="13" max="13" width="15.6640625" style="9" customWidth="1"/>
    <col min="14" max="14" width="6.6640625" style="10" customWidth="1"/>
    <col min="15" max="15" width="6.6640625" style="7" customWidth="1"/>
    <col min="16" max="16" width="7.109375" style="7" customWidth="1"/>
    <col min="17" max="17" width="9.6640625" style="7" customWidth="1"/>
    <col min="18" max="18" width="15.6640625" style="9" customWidth="1"/>
    <col min="19" max="19" width="6.6640625" style="10" customWidth="1"/>
    <col min="20" max="21" width="6.6640625" style="7" customWidth="1"/>
    <col min="22" max="22" width="9.6640625" style="7" customWidth="1"/>
    <col min="23" max="23" width="15.6640625" style="9" customWidth="1"/>
    <col min="24" max="24" width="6.6640625" style="10" customWidth="1"/>
    <col min="25" max="25" width="6.6640625" style="7" customWidth="1"/>
    <col min="26" max="26" width="7.109375" style="7" customWidth="1"/>
    <col min="27" max="27" width="9.6640625" style="7" customWidth="1"/>
    <col min="28" max="28" width="15.6640625" style="9" customWidth="1"/>
    <col min="29" max="29" width="6.6640625" style="10" customWidth="1"/>
    <col min="30" max="30" width="6.6640625" style="7" customWidth="1"/>
    <col min="31" max="31" width="7.109375" style="7" customWidth="1"/>
    <col min="32" max="32" width="9.6640625" style="7" customWidth="1"/>
    <col min="33" max="33" width="15.6640625" style="9" customWidth="1"/>
    <col min="34" max="34" width="6.6640625" style="62" customWidth="1"/>
    <col min="35" max="35" width="6.6640625" style="7" customWidth="1"/>
    <col min="36" max="16384" width="9.109375" style="7"/>
  </cols>
  <sheetData>
    <row r="1" spans="2:35" x14ac:dyDescent="0.3">
      <c r="AF1" s="61"/>
    </row>
    <row r="2" spans="2:35" ht="30.75" customHeight="1" x14ac:dyDescent="0.3">
      <c r="B2" s="180" t="s">
        <v>43</v>
      </c>
      <c r="C2" s="180"/>
      <c r="D2" s="181"/>
      <c r="G2" s="182" t="s">
        <v>42</v>
      </c>
      <c r="H2" s="182"/>
      <c r="I2" s="183"/>
      <c r="L2" s="184" t="s">
        <v>44</v>
      </c>
      <c r="M2" s="184"/>
      <c r="N2" s="185"/>
      <c r="Q2" s="186" t="s">
        <v>172</v>
      </c>
      <c r="R2" s="187"/>
      <c r="S2" s="188"/>
      <c r="V2" s="177" t="s">
        <v>47</v>
      </c>
      <c r="W2" s="178"/>
      <c r="X2" s="179"/>
      <c r="AA2" s="177" t="s">
        <v>23</v>
      </c>
      <c r="AB2" s="178"/>
      <c r="AC2" s="179"/>
      <c r="AF2" s="174" t="s">
        <v>156</v>
      </c>
      <c r="AG2" s="175"/>
      <c r="AH2" s="176"/>
    </row>
    <row r="3" spans="2:35" s="17" customFormat="1" ht="20.25" customHeight="1" x14ac:dyDescent="0.3">
      <c r="B3" s="16" t="s">
        <v>5</v>
      </c>
      <c r="C3" s="16" t="s">
        <v>6</v>
      </c>
      <c r="D3" s="16" t="s">
        <v>10</v>
      </c>
      <c r="E3" s="16" t="s">
        <v>9</v>
      </c>
      <c r="G3" s="16" t="s">
        <v>5</v>
      </c>
      <c r="H3" s="16" t="s">
        <v>6</v>
      </c>
      <c r="I3" s="16" t="s">
        <v>10</v>
      </c>
      <c r="J3" s="16" t="s">
        <v>9</v>
      </c>
      <c r="L3" s="16" t="s">
        <v>5</v>
      </c>
      <c r="M3" s="16" t="s">
        <v>6</v>
      </c>
      <c r="N3" s="16" t="s">
        <v>10</v>
      </c>
      <c r="O3" s="16" t="s">
        <v>9</v>
      </c>
      <c r="Q3" s="16" t="s">
        <v>5</v>
      </c>
      <c r="R3" s="16" t="s">
        <v>6</v>
      </c>
      <c r="S3" s="16" t="s">
        <v>10</v>
      </c>
      <c r="T3" s="16" t="s">
        <v>9</v>
      </c>
      <c r="V3" s="16" t="s">
        <v>5</v>
      </c>
      <c r="W3" s="16" t="s">
        <v>6</v>
      </c>
      <c r="X3" s="16" t="s">
        <v>10</v>
      </c>
      <c r="Y3" s="16" t="s">
        <v>9</v>
      </c>
      <c r="AA3" s="16" t="s">
        <v>5</v>
      </c>
      <c r="AB3" s="16" t="s">
        <v>6</v>
      </c>
      <c r="AC3" s="16" t="s">
        <v>10</v>
      </c>
      <c r="AD3" s="16" t="s">
        <v>9</v>
      </c>
      <c r="AF3" s="16" t="s">
        <v>5</v>
      </c>
      <c r="AG3" s="16" t="s">
        <v>6</v>
      </c>
      <c r="AH3" s="63" t="s">
        <v>10</v>
      </c>
      <c r="AI3" s="16" t="s">
        <v>9</v>
      </c>
    </row>
    <row r="4" spans="2:35" x14ac:dyDescent="0.3">
      <c r="B4" s="5">
        <v>1</v>
      </c>
      <c r="C4" s="42">
        <v>1000</v>
      </c>
      <c r="D4" s="11"/>
      <c r="E4" s="13"/>
      <c r="G4" s="21">
        <v>1</v>
      </c>
      <c r="H4" s="42">
        <v>600</v>
      </c>
      <c r="I4" s="11"/>
      <c r="J4" s="13"/>
      <c r="L4" s="5">
        <v>1</v>
      </c>
      <c r="M4" s="8">
        <v>360</v>
      </c>
      <c r="N4" s="11"/>
      <c r="O4" s="13"/>
      <c r="Q4" s="5">
        <v>1</v>
      </c>
      <c r="R4" s="8">
        <v>215</v>
      </c>
      <c r="S4" s="11"/>
      <c r="T4" s="13"/>
      <c r="V4" s="5">
        <v>1</v>
      </c>
      <c r="W4" s="8">
        <v>130</v>
      </c>
      <c r="X4" s="11"/>
      <c r="Y4" s="13"/>
      <c r="AA4" s="5">
        <v>1</v>
      </c>
      <c r="AB4" s="8">
        <f>80</f>
        <v>80</v>
      </c>
      <c r="AC4" s="11"/>
      <c r="AD4" s="13"/>
      <c r="AF4" s="5">
        <v>1</v>
      </c>
      <c r="AG4" s="8">
        <v>35</v>
      </c>
      <c r="AH4" s="64"/>
      <c r="AI4" s="13"/>
    </row>
    <row r="5" spans="2:35" x14ac:dyDescent="0.3">
      <c r="B5" s="4">
        <v>2</v>
      </c>
      <c r="C5" s="42">
        <f>C4*0.6</f>
        <v>600</v>
      </c>
      <c r="D5" s="12">
        <f t="shared" ref="D5:D36" si="0">IF(C5=0,0,IF(C4=0,0,C5/C4))</f>
        <v>0.6</v>
      </c>
      <c r="E5" s="14"/>
      <c r="G5" s="4">
        <v>2</v>
      </c>
      <c r="H5" s="42">
        <f>H4*0.6</f>
        <v>360</v>
      </c>
      <c r="I5" s="12">
        <f t="shared" ref="I5:I68" si="1">IF(H5=0,0,IF(H4=0,0,H5/H4))</f>
        <v>0.6</v>
      </c>
      <c r="J5" s="14"/>
      <c r="L5" s="4">
        <v>2</v>
      </c>
      <c r="M5" s="8">
        <v>215</v>
      </c>
      <c r="N5" s="12">
        <f t="shared" ref="N5:N68" si="2">IF(M5=0,0,IF(M4=0,0,M5/M4))</f>
        <v>0.59722222222222221</v>
      </c>
      <c r="O5" s="14"/>
      <c r="Q5" s="4">
        <v>2</v>
      </c>
      <c r="R5" s="8">
        <v>130</v>
      </c>
      <c r="S5" s="12">
        <f t="shared" ref="S5:S68" si="3">IF(R5=0,0,IF(R4=0,0,R5/R4))</f>
        <v>0.60465116279069764</v>
      </c>
      <c r="T5" s="14"/>
      <c r="V5" s="4">
        <v>2</v>
      </c>
      <c r="W5" s="8">
        <v>80</v>
      </c>
      <c r="X5" s="12">
        <f t="shared" ref="X5:X68" si="4">IF(W5=0,0,IF(W4=0,0,W5/W4))</f>
        <v>0.61538461538461542</v>
      </c>
      <c r="Y5" s="14"/>
      <c r="AA5" s="4">
        <v>2</v>
      </c>
      <c r="AB5" s="8">
        <v>48</v>
      </c>
      <c r="AC5" s="12">
        <f t="shared" ref="AC5:AC68" si="5">IF(AB5=0,0,IF(AB4=0,0,AB5/AB4))</f>
        <v>0.6</v>
      </c>
      <c r="AD5" s="14"/>
      <c r="AF5" s="4">
        <v>2</v>
      </c>
      <c r="AG5" s="8">
        <v>25</v>
      </c>
      <c r="AH5" s="65">
        <f t="shared" ref="AH5:AH68" si="6">IF(AG5=0,0,IF(AG4=0,0,AG5/AG4))</f>
        <v>0.7142857142857143</v>
      </c>
      <c r="AI5" s="14"/>
    </row>
    <row r="6" spans="2:35" x14ac:dyDescent="0.3">
      <c r="B6" s="4">
        <v>3</v>
      </c>
      <c r="C6" s="42">
        <f>C5*0.7</f>
        <v>420</v>
      </c>
      <c r="D6" s="20">
        <f t="shared" si="0"/>
        <v>0.7</v>
      </c>
      <c r="E6" s="24">
        <f>C6/C4</f>
        <v>0.42</v>
      </c>
      <c r="G6" s="4">
        <v>3</v>
      </c>
      <c r="H6" s="42">
        <v>250</v>
      </c>
      <c r="I6" s="20">
        <f t="shared" si="1"/>
        <v>0.69444444444444442</v>
      </c>
      <c r="J6" s="24"/>
      <c r="L6" s="4">
        <v>3</v>
      </c>
      <c r="M6" s="8">
        <v>150</v>
      </c>
      <c r="N6" s="20">
        <f t="shared" si="2"/>
        <v>0.69767441860465118</v>
      </c>
      <c r="O6" s="24"/>
      <c r="Q6" s="4">
        <v>3</v>
      </c>
      <c r="R6" s="8">
        <v>90</v>
      </c>
      <c r="S6" s="20">
        <f t="shared" si="3"/>
        <v>0.69230769230769229</v>
      </c>
      <c r="T6" s="24"/>
      <c r="V6" s="4">
        <v>3</v>
      </c>
      <c r="W6" s="8">
        <v>55</v>
      </c>
      <c r="X6" s="20">
        <f t="shared" si="4"/>
        <v>0.6875</v>
      </c>
      <c r="Y6" s="24"/>
      <c r="AA6" s="4">
        <v>3</v>
      </c>
      <c r="AB6" s="8">
        <v>33</v>
      </c>
      <c r="AC6" s="20">
        <f t="shared" si="5"/>
        <v>0.6875</v>
      </c>
      <c r="AD6" s="24"/>
      <c r="AF6" s="4">
        <v>3</v>
      </c>
      <c r="AG6" s="8">
        <v>21</v>
      </c>
      <c r="AH6" s="65">
        <f t="shared" si="6"/>
        <v>0.84</v>
      </c>
      <c r="AI6" s="24"/>
    </row>
    <row r="7" spans="2:35" x14ac:dyDescent="0.3">
      <c r="B7" s="4">
        <v>4</v>
      </c>
      <c r="C7" s="42">
        <f>C5*0.6</f>
        <v>360</v>
      </c>
      <c r="D7" s="12">
        <f t="shared" si="0"/>
        <v>0.8571428571428571</v>
      </c>
      <c r="E7" s="15">
        <f>IF(C5=0,0,IF(C7=0,0,C7/C5))</f>
        <v>0.6</v>
      </c>
      <c r="G7" s="4">
        <v>4</v>
      </c>
      <c r="H7" s="42">
        <v>215</v>
      </c>
      <c r="I7" s="12">
        <f t="shared" si="1"/>
        <v>0.86</v>
      </c>
      <c r="J7" s="15">
        <f>IF(H5=0,0,IF(H7=0,0,H7/H5))</f>
        <v>0.59722222222222221</v>
      </c>
      <c r="L7" s="4">
        <v>4</v>
      </c>
      <c r="M7" s="8">
        <v>130</v>
      </c>
      <c r="N7" s="12">
        <f t="shared" si="2"/>
        <v>0.8666666666666667</v>
      </c>
      <c r="O7" s="15">
        <f>IF(M5=0,0,IF(M7=0,0,M7/M5))</f>
        <v>0.60465116279069764</v>
      </c>
      <c r="Q7" s="4">
        <v>4</v>
      </c>
      <c r="R7" s="8">
        <v>77</v>
      </c>
      <c r="S7" s="12">
        <f t="shared" si="3"/>
        <v>0.85555555555555551</v>
      </c>
      <c r="T7" s="15">
        <f>IF(R5=0,0,IF(R7=0,0,R7/R5))</f>
        <v>0.59230769230769231</v>
      </c>
      <c r="V7" s="4">
        <v>4</v>
      </c>
      <c r="W7" s="8">
        <v>48</v>
      </c>
      <c r="X7" s="12">
        <f t="shared" si="4"/>
        <v>0.87272727272727268</v>
      </c>
      <c r="Y7" s="15">
        <f>IF(W5=0,0,IF(W7=0,0,W7/W5))</f>
        <v>0.6</v>
      </c>
      <c r="AA7" s="4">
        <v>4</v>
      </c>
      <c r="AB7" s="8">
        <v>28</v>
      </c>
      <c r="AC7" s="12">
        <f t="shared" si="5"/>
        <v>0.84848484848484851</v>
      </c>
      <c r="AD7" s="15">
        <f>IF(AB5=0,0,IF(AB7=0,0,AB7/AB5))</f>
        <v>0.58333333333333337</v>
      </c>
      <c r="AF7" s="4">
        <v>4</v>
      </c>
      <c r="AG7" s="8">
        <v>15</v>
      </c>
      <c r="AH7" s="65">
        <f t="shared" si="6"/>
        <v>0.7142857142857143</v>
      </c>
      <c r="AI7" s="15">
        <f>IF(AG5=0,0,IF(AG7=0,0,AG7/AG5))</f>
        <v>0.6</v>
      </c>
    </row>
    <row r="8" spans="2:35" x14ac:dyDescent="0.3">
      <c r="B8" s="4">
        <v>5</v>
      </c>
      <c r="C8" s="42">
        <v>250</v>
      </c>
      <c r="D8" s="20">
        <f t="shared" si="0"/>
        <v>0.69444444444444442</v>
      </c>
      <c r="E8" s="22"/>
      <c r="G8" s="4">
        <v>5</v>
      </c>
      <c r="H8" s="42">
        <v>150</v>
      </c>
      <c r="I8" s="20">
        <f t="shared" si="1"/>
        <v>0.69767441860465118</v>
      </c>
      <c r="J8" s="22"/>
      <c r="L8" s="4">
        <v>5</v>
      </c>
      <c r="M8" s="8">
        <v>90</v>
      </c>
      <c r="N8" s="20">
        <f t="shared" si="2"/>
        <v>0.69230769230769229</v>
      </c>
      <c r="O8" s="22"/>
      <c r="Q8" s="4">
        <v>5</v>
      </c>
      <c r="R8" s="8">
        <v>55</v>
      </c>
      <c r="S8" s="20">
        <f t="shared" si="3"/>
        <v>0.7142857142857143</v>
      </c>
      <c r="T8" s="22"/>
      <c r="V8" s="4">
        <v>5</v>
      </c>
      <c r="W8" s="8">
        <v>40</v>
      </c>
      <c r="X8" s="20">
        <f t="shared" si="4"/>
        <v>0.83333333333333337</v>
      </c>
      <c r="Y8" s="22"/>
      <c r="AA8" s="4">
        <v>5</v>
      </c>
      <c r="AB8" s="8">
        <v>20</v>
      </c>
      <c r="AC8" s="20">
        <f t="shared" si="5"/>
        <v>0.7142857142857143</v>
      </c>
      <c r="AD8" s="22"/>
      <c r="AF8" s="4">
        <v>5</v>
      </c>
      <c r="AG8" s="8">
        <v>12</v>
      </c>
      <c r="AH8" s="65">
        <f t="shared" si="6"/>
        <v>0.8</v>
      </c>
      <c r="AI8" s="22"/>
    </row>
    <row r="9" spans="2:35" x14ac:dyDescent="0.3">
      <c r="B9" s="4">
        <v>6</v>
      </c>
      <c r="C9" s="42">
        <v>215</v>
      </c>
      <c r="D9" s="20">
        <f t="shared" si="0"/>
        <v>0.86</v>
      </c>
      <c r="E9" s="24">
        <f>IF(C7=0,0,IF(C9=0,0,C9/C7))</f>
        <v>0.59722222222222221</v>
      </c>
      <c r="G9" s="4">
        <v>6</v>
      </c>
      <c r="H9" s="42">
        <v>130</v>
      </c>
      <c r="I9" s="20">
        <f t="shared" si="1"/>
        <v>0.8666666666666667</v>
      </c>
      <c r="J9" s="24">
        <f>IF(H7=0,0,IF(H9=0,0,H9/H7))</f>
        <v>0.60465116279069764</v>
      </c>
      <c r="L9" s="4">
        <v>6</v>
      </c>
      <c r="M9" s="8">
        <f>M7*0.6</f>
        <v>78</v>
      </c>
      <c r="N9" s="20">
        <f t="shared" si="2"/>
        <v>0.8666666666666667</v>
      </c>
      <c r="O9" s="24">
        <f>IF(M7=0,0,IF(M9=0,0,M9/M7))</f>
        <v>0.6</v>
      </c>
      <c r="Q9" s="4">
        <v>6</v>
      </c>
      <c r="R9" s="8">
        <v>45</v>
      </c>
      <c r="S9" s="20">
        <f t="shared" si="3"/>
        <v>0.81818181818181823</v>
      </c>
      <c r="T9" s="24">
        <f>IF(R7=0,0,IF(R9=0,0,R9/R7))</f>
        <v>0.58441558441558439</v>
      </c>
      <c r="V9" s="4">
        <v>6</v>
      </c>
      <c r="W9" s="8">
        <v>35</v>
      </c>
      <c r="X9" s="20">
        <f t="shared" si="4"/>
        <v>0.875</v>
      </c>
      <c r="Y9" s="24">
        <f>IF(W7=0,0,IF(W9=0,0,W9/W7))</f>
        <v>0.72916666666666663</v>
      </c>
      <c r="AA9" s="4">
        <v>6</v>
      </c>
      <c r="AB9" s="8">
        <v>17</v>
      </c>
      <c r="AC9" s="20">
        <f t="shared" si="5"/>
        <v>0.85</v>
      </c>
      <c r="AD9" s="24">
        <f>IF(AB7=0,0,IF(AB9=0,0,AB9/AB7))</f>
        <v>0.6071428571428571</v>
      </c>
      <c r="AF9" s="4">
        <v>6</v>
      </c>
      <c r="AG9" s="8">
        <v>11</v>
      </c>
      <c r="AH9" s="65">
        <f t="shared" si="6"/>
        <v>0.91666666666666663</v>
      </c>
      <c r="AI9" s="24">
        <f>IF(AG7=0,0,IF(AG9=0,0,AG9/AG7))</f>
        <v>0.73333333333333328</v>
      </c>
    </row>
    <row r="10" spans="2:35" x14ac:dyDescent="0.3">
      <c r="B10" s="4">
        <v>7</v>
      </c>
      <c r="C10" s="42">
        <v>200</v>
      </c>
      <c r="D10" s="12">
        <f t="shared" si="0"/>
        <v>0.93023255813953487</v>
      </c>
      <c r="E10" s="13"/>
      <c r="G10" s="4">
        <v>7</v>
      </c>
      <c r="H10" s="42">
        <v>120</v>
      </c>
      <c r="I10" s="12">
        <f t="shared" si="1"/>
        <v>0.92307692307692313</v>
      </c>
      <c r="J10" s="13"/>
      <c r="L10" s="4">
        <v>7</v>
      </c>
      <c r="M10" s="8">
        <f>M7*0.5</f>
        <v>65</v>
      </c>
      <c r="N10" s="12">
        <f t="shared" si="2"/>
        <v>0.83333333333333337</v>
      </c>
      <c r="O10" s="13"/>
      <c r="Q10" s="4">
        <v>7</v>
      </c>
      <c r="R10" s="8">
        <v>38</v>
      </c>
      <c r="S10" s="12">
        <f t="shared" si="3"/>
        <v>0.84444444444444444</v>
      </c>
      <c r="T10" s="13"/>
      <c r="V10" s="4">
        <v>7</v>
      </c>
      <c r="W10" s="8">
        <v>32</v>
      </c>
      <c r="X10" s="12">
        <f t="shared" si="4"/>
        <v>0.91428571428571426</v>
      </c>
      <c r="Y10" s="13"/>
      <c r="AA10" s="4">
        <v>7</v>
      </c>
      <c r="AB10" s="8">
        <v>14</v>
      </c>
      <c r="AC10" s="12">
        <f t="shared" si="5"/>
        <v>0.82352941176470584</v>
      </c>
      <c r="AD10" s="13"/>
      <c r="AF10" s="4">
        <v>7</v>
      </c>
      <c r="AG10" s="8">
        <v>10</v>
      </c>
      <c r="AH10" s="65">
        <f t="shared" si="6"/>
        <v>0.90909090909090906</v>
      </c>
      <c r="AI10" s="13"/>
    </row>
    <row r="11" spans="2:35" x14ac:dyDescent="0.3">
      <c r="B11" s="4">
        <v>8</v>
      </c>
      <c r="C11" s="42">
        <v>180</v>
      </c>
      <c r="D11" s="12">
        <f t="shared" si="0"/>
        <v>0.9</v>
      </c>
      <c r="E11" s="15">
        <f>IF(C7=0,0,IF(C11=0,0,C11/C7))</f>
        <v>0.5</v>
      </c>
      <c r="G11" s="4">
        <v>8</v>
      </c>
      <c r="H11" s="42">
        <v>110</v>
      </c>
      <c r="I11" s="12">
        <f t="shared" si="1"/>
        <v>0.91666666666666663</v>
      </c>
      <c r="J11" s="15">
        <f>IF(H7=0,0,IF(H11=0,0,H11/H7))</f>
        <v>0.51162790697674421</v>
      </c>
      <c r="L11" s="4">
        <v>8</v>
      </c>
      <c r="M11" s="8">
        <f>M10</f>
        <v>65</v>
      </c>
      <c r="N11" s="12">
        <f t="shared" si="2"/>
        <v>1</v>
      </c>
      <c r="O11" s="15">
        <f>IF(M7=0,0,IF(M11=0,0,M11/M7))</f>
        <v>0.5</v>
      </c>
      <c r="Q11" s="4">
        <v>8</v>
      </c>
      <c r="R11" s="8">
        <f>R10</f>
        <v>38</v>
      </c>
      <c r="S11" s="12">
        <f t="shared" si="3"/>
        <v>1</v>
      </c>
      <c r="T11" s="15">
        <f>IF(R7=0,0,IF(R11=0,0,R11/R7))</f>
        <v>0.4935064935064935</v>
      </c>
      <c r="V11" s="4">
        <v>8</v>
      </c>
      <c r="W11" s="8">
        <v>30</v>
      </c>
      <c r="X11" s="12">
        <f t="shared" si="4"/>
        <v>0.9375</v>
      </c>
      <c r="Y11" s="15">
        <f>IF(W7=0,0,IF(W11=0,0,W11/W7))</f>
        <v>0.625</v>
      </c>
      <c r="AA11" s="4">
        <v>8</v>
      </c>
      <c r="AB11" s="8">
        <f>AB10</f>
        <v>14</v>
      </c>
      <c r="AC11" s="12">
        <f t="shared" si="5"/>
        <v>1</v>
      </c>
      <c r="AD11" s="15">
        <f>IF(AB7=0,0,IF(AB11=0,0,AB11/AB7))</f>
        <v>0.5</v>
      </c>
      <c r="AF11" s="4">
        <v>8</v>
      </c>
      <c r="AG11" s="8">
        <v>10</v>
      </c>
      <c r="AH11" s="65">
        <f t="shared" si="6"/>
        <v>1</v>
      </c>
      <c r="AI11" s="15">
        <f>IF(AG7=0,0,IF(AG11=0,0,AG11/AG7))</f>
        <v>0.66666666666666663</v>
      </c>
    </row>
    <row r="12" spans="2:35" x14ac:dyDescent="0.3">
      <c r="B12" s="4">
        <v>9</v>
      </c>
      <c r="C12" s="42">
        <v>145</v>
      </c>
      <c r="D12" s="20">
        <f t="shared" si="0"/>
        <v>0.80555555555555558</v>
      </c>
      <c r="E12" s="22"/>
      <c r="G12" s="4">
        <v>9</v>
      </c>
      <c r="H12" s="42">
        <v>90</v>
      </c>
      <c r="I12" s="20">
        <f t="shared" si="1"/>
        <v>0.81818181818181823</v>
      </c>
      <c r="J12" s="22"/>
      <c r="L12" s="4">
        <v>9</v>
      </c>
      <c r="M12" s="8">
        <v>50</v>
      </c>
      <c r="N12" s="20">
        <f t="shared" si="2"/>
        <v>0.76923076923076927</v>
      </c>
      <c r="O12" s="22"/>
      <c r="Q12" s="4">
        <v>9</v>
      </c>
      <c r="R12" s="8">
        <v>30</v>
      </c>
      <c r="S12" s="20">
        <f t="shared" si="3"/>
        <v>0.78947368421052633</v>
      </c>
      <c r="T12" s="22"/>
      <c r="V12" s="4">
        <v>9</v>
      </c>
      <c r="W12" s="8">
        <v>25</v>
      </c>
      <c r="X12" s="20">
        <f t="shared" si="4"/>
        <v>0.83333333333333337</v>
      </c>
      <c r="Y12" s="22"/>
      <c r="AA12" s="4">
        <v>9</v>
      </c>
      <c r="AB12" s="8">
        <v>11</v>
      </c>
      <c r="AC12" s="20">
        <f t="shared" si="5"/>
        <v>0.7857142857142857</v>
      </c>
      <c r="AD12" s="22"/>
      <c r="AF12" s="4">
        <v>9</v>
      </c>
      <c r="AG12" s="8">
        <v>10</v>
      </c>
      <c r="AH12" s="65">
        <f t="shared" si="6"/>
        <v>1</v>
      </c>
      <c r="AI12" s="22"/>
    </row>
    <row r="13" spans="2:35" x14ac:dyDescent="0.3">
      <c r="B13" s="4">
        <v>10</v>
      </c>
      <c r="C13" s="42">
        <v>125</v>
      </c>
      <c r="D13" s="20">
        <f t="shared" si="0"/>
        <v>0.86206896551724133</v>
      </c>
      <c r="E13" s="23">
        <f>IF(C11=0,0,IF(C13=0,0,C13/C11))</f>
        <v>0.69444444444444442</v>
      </c>
      <c r="G13" s="4">
        <v>10</v>
      </c>
      <c r="H13" s="42">
        <v>75</v>
      </c>
      <c r="I13" s="20">
        <f t="shared" si="1"/>
        <v>0.83333333333333337</v>
      </c>
      <c r="J13" s="23">
        <f>IF(H11=0,0,IF(H13=0,0,H13/H11))</f>
        <v>0.68181818181818177</v>
      </c>
      <c r="L13" s="4">
        <v>10</v>
      </c>
      <c r="M13" s="8">
        <v>45</v>
      </c>
      <c r="N13" s="20">
        <f t="shared" si="2"/>
        <v>0.9</v>
      </c>
      <c r="O13" s="23">
        <f>IF(M11=0,0,IF(M13=0,0,M13/M11))</f>
        <v>0.69230769230769229</v>
      </c>
      <c r="Q13" s="4">
        <v>10</v>
      </c>
      <c r="R13" s="8">
        <v>27</v>
      </c>
      <c r="S13" s="20">
        <f t="shared" si="3"/>
        <v>0.9</v>
      </c>
      <c r="T13" s="23">
        <f>IF(R11=0,0,IF(R13=0,0,R13/R11))</f>
        <v>0.71052631578947367</v>
      </c>
      <c r="V13" s="4">
        <v>10</v>
      </c>
      <c r="W13" s="8">
        <v>23</v>
      </c>
      <c r="X13" s="20">
        <f t="shared" si="4"/>
        <v>0.92</v>
      </c>
      <c r="Y13" s="23">
        <f>IF(W11=0,0,IF(W13=0,0,W13/W11))</f>
        <v>0.76666666666666672</v>
      </c>
      <c r="AA13" s="4">
        <v>10</v>
      </c>
      <c r="AB13" s="8">
        <v>10</v>
      </c>
      <c r="AC13" s="20">
        <f t="shared" si="5"/>
        <v>0.90909090909090906</v>
      </c>
      <c r="AD13" s="23">
        <f>IF(AB11=0,0,IF(AB13=0,0,AB13/AB11))</f>
        <v>0.7142857142857143</v>
      </c>
      <c r="AF13" s="4">
        <v>10</v>
      </c>
      <c r="AG13" s="8">
        <v>9</v>
      </c>
      <c r="AH13" s="65">
        <f t="shared" si="6"/>
        <v>0.9</v>
      </c>
      <c r="AI13" s="23">
        <f>IF(AG11=0,0,IF(AG13=0,0,AG13/AG11))</f>
        <v>0.9</v>
      </c>
    </row>
    <row r="14" spans="2:35" x14ac:dyDescent="0.3">
      <c r="B14" s="4">
        <v>11</v>
      </c>
      <c r="C14" s="42">
        <v>117</v>
      </c>
      <c r="D14" s="12">
        <f t="shared" si="0"/>
        <v>0.93600000000000005</v>
      </c>
      <c r="E14" s="13"/>
      <c r="G14" s="4">
        <v>11</v>
      </c>
      <c r="H14" s="42">
        <v>68</v>
      </c>
      <c r="I14" s="12">
        <f t="shared" si="1"/>
        <v>0.90666666666666662</v>
      </c>
      <c r="J14" s="13"/>
      <c r="L14" s="4">
        <v>11</v>
      </c>
      <c r="M14" s="8">
        <v>40</v>
      </c>
      <c r="N14" s="12">
        <f t="shared" si="2"/>
        <v>0.88888888888888884</v>
      </c>
      <c r="O14" s="13"/>
      <c r="Q14" s="4">
        <v>11</v>
      </c>
      <c r="R14" s="8">
        <v>23</v>
      </c>
      <c r="S14" s="12">
        <f t="shared" si="3"/>
        <v>0.85185185185185186</v>
      </c>
      <c r="T14" s="13"/>
      <c r="V14" s="4">
        <v>11</v>
      </c>
      <c r="W14" s="8">
        <v>18</v>
      </c>
      <c r="X14" s="12">
        <f t="shared" si="4"/>
        <v>0.78260869565217395</v>
      </c>
      <c r="Y14" s="13"/>
      <c r="AA14" s="4">
        <v>11</v>
      </c>
      <c r="AB14" s="8">
        <v>8</v>
      </c>
      <c r="AC14" s="12">
        <f t="shared" si="5"/>
        <v>0.8</v>
      </c>
      <c r="AD14" s="13"/>
      <c r="AF14" s="4">
        <v>11</v>
      </c>
      <c r="AG14" s="8">
        <v>8</v>
      </c>
      <c r="AH14" s="65">
        <f t="shared" si="6"/>
        <v>0.88888888888888884</v>
      </c>
      <c r="AI14" s="13"/>
    </row>
    <row r="15" spans="2:35" x14ac:dyDescent="0.3">
      <c r="B15" s="4">
        <v>12</v>
      </c>
      <c r="C15" s="42">
        <v>110</v>
      </c>
      <c r="D15" s="12">
        <f t="shared" si="0"/>
        <v>0.94017094017094016</v>
      </c>
      <c r="E15" s="15">
        <f>C14/C11</f>
        <v>0.65</v>
      </c>
      <c r="G15" s="4">
        <v>12</v>
      </c>
      <c r="H15" s="42">
        <v>65</v>
      </c>
      <c r="I15" s="12">
        <f t="shared" si="1"/>
        <v>0.95588235294117652</v>
      </c>
      <c r="J15" s="15">
        <f>H15/H11</f>
        <v>0.59090909090909094</v>
      </c>
      <c r="L15" s="4">
        <v>12</v>
      </c>
      <c r="M15" s="8">
        <f>M14</f>
        <v>40</v>
      </c>
      <c r="N15" s="12">
        <f t="shared" si="2"/>
        <v>1</v>
      </c>
      <c r="O15" s="15">
        <f>M14/M11</f>
        <v>0.61538461538461542</v>
      </c>
      <c r="Q15" s="4">
        <v>12</v>
      </c>
      <c r="R15" s="8">
        <f>R14</f>
        <v>23</v>
      </c>
      <c r="S15" s="12">
        <f t="shared" si="3"/>
        <v>1</v>
      </c>
      <c r="T15" s="15">
        <f>R14/R11</f>
        <v>0.60526315789473684</v>
      </c>
      <c r="V15" s="4">
        <v>12</v>
      </c>
      <c r="W15" s="8">
        <v>17</v>
      </c>
      <c r="X15" s="12">
        <f t="shared" si="4"/>
        <v>0.94444444444444442</v>
      </c>
      <c r="Y15" s="15">
        <f>W14/W11</f>
        <v>0.6</v>
      </c>
      <c r="AA15" s="4">
        <v>12</v>
      </c>
      <c r="AB15" s="8">
        <f>AB14</f>
        <v>8</v>
      </c>
      <c r="AC15" s="12">
        <f t="shared" si="5"/>
        <v>1</v>
      </c>
      <c r="AD15" s="15">
        <f>AB14/AB11</f>
        <v>0.5714285714285714</v>
      </c>
      <c r="AF15" s="4">
        <v>12</v>
      </c>
      <c r="AG15" s="8">
        <v>8</v>
      </c>
      <c r="AH15" s="65">
        <f t="shared" si="6"/>
        <v>1</v>
      </c>
      <c r="AI15" s="15">
        <f>AG14/AG11</f>
        <v>0.8</v>
      </c>
    </row>
    <row r="16" spans="2:35" x14ac:dyDescent="0.3">
      <c r="B16" s="4">
        <v>13</v>
      </c>
      <c r="C16" s="42">
        <v>100</v>
      </c>
      <c r="D16" s="12">
        <f t="shared" si="0"/>
        <v>0.90909090909090906</v>
      </c>
      <c r="E16" s="13"/>
      <c r="G16" s="4">
        <v>13</v>
      </c>
      <c r="H16" s="42">
        <v>60</v>
      </c>
      <c r="I16" s="12">
        <f t="shared" si="1"/>
        <v>0.92307692307692313</v>
      </c>
      <c r="J16" s="13"/>
      <c r="L16" s="4">
        <v>13</v>
      </c>
      <c r="M16" s="8">
        <v>36</v>
      </c>
      <c r="N16" s="12">
        <f t="shared" si="2"/>
        <v>0.9</v>
      </c>
      <c r="O16" s="13"/>
      <c r="Q16" s="4">
        <v>13</v>
      </c>
      <c r="R16" s="8">
        <f>R11*0.5</f>
        <v>19</v>
      </c>
      <c r="S16" s="12">
        <f t="shared" si="3"/>
        <v>0.82608695652173914</v>
      </c>
      <c r="T16" s="13"/>
      <c r="V16" s="4">
        <v>13</v>
      </c>
      <c r="W16" s="8">
        <v>14</v>
      </c>
      <c r="X16" s="12">
        <f t="shared" si="4"/>
        <v>0.82352941176470584</v>
      </c>
      <c r="Y16" s="13"/>
      <c r="AA16" s="4">
        <v>13</v>
      </c>
      <c r="AB16" s="8">
        <v>7</v>
      </c>
      <c r="AC16" s="12">
        <f t="shared" si="5"/>
        <v>0.875</v>
      </c>
      <c r="AD16" s="13"/>
      <c r="AF16" s="4">
        <v>13</v>
      </c>
      <c r="AG16" s="8">
        <v>7</v>
      </c>
      <c r="AH16" s="65">
        <f t="shared" si="6"/>
        <v>0.875</v>
      </c>
      <c r="AI16" s="13"/>
    </row>
    <row r="17" spans="2:35" x14ac:dyDescent="0.3">
      <c r="B17" s="4">
        <v>14</v>
      </c>
      <c r="C17" s="42">
        <v>96</v>
      </c>
      <c r="D17" s="12">
        <f t="shared" si="0"/>
        <v>0.96</v>
      </c>
      <c r="E17" s="13"/>
      <c r="G17" s="4">
        <v>14</v>
      </c>
      <c r="H17" s="42">
        <v>58</v>
      </c>
      <c r="I17" s="12">
        <f t="shared" si="1"/>
        <v>0.96666666666666667</v>
      </c>
      <c r="J17" s="13"/>
      <c r="L17" s="4">
        <v>14</v>
      </c>
      <c r="M17" s="8">
        <v>34</v>
      </c>
      <c r="N17" s="12">
        <f t="shared" si="2"/>
        <v>0.94444444444444442</v>
      </c>
      <c r="O17" s="13"/>
      <c r="Q17" s="4">
        <v>14</v>
      </c>
      <c r="R17" s="8">
        <f>R16</f>
        <v>19</v>
      </c>
      <c r="S17" s="12">
        <f t="shared" si="3"/>
        <v>1</v>
      </c>
      <c r="T17" s="13"/>
      <c r="V17" s="4">
        <v>14</v>
      </c>
      <c r="W17" s="8">
        <v>13</v>
      </c>
      <c r="X17" s="12">
        <f t="shared" si="4"/>
        <v>0.9285714285714286</v>
      </c>
      <c r="Y17" s="13"/>
      <c r="AA17" s="4">
        <v>14</v>
      </c>
      <c r="AB17" s="8">
        <f>AB16</f>
        <v>7</v>
      </c>
      <c r="AC17" s="12">
        <f t="shared" si="5"/>
        <v>1</v>
      </c>
      <c r="AD17" s="13"/>
      <c r="AF17" s="4">
        <v>14</v>
      </c>
      <c r="AG17" s="8">
        <v>7</v>
      </c>
      <c r="AH17" s="65">
        <f t="shared" si="6"/>
        <v>1</v>
      </c>
      <c r="AI17" s="13"/>
    </row>
    <row r="18" spans="2:35" x14ac:dyDescent="0.3">
      <c r="B18" s="4">
        <v>15</v>
      </c>
      <c r="C18" s="42">
        <v>93</v>
      </c>
      <c r="D18" s="12">
        <f t="shared" si="0"/>
        <v>0.96875</v>
      </c>
      <c r="E18" s="13"/>
      <c r="G18" s="4">
        <v>15</v>
      </c>
      <c r="H18" s="42">
        <v>57</v>
      </c>
      <c r="I18" s="12">
        <f t="shared" si="1"/>
        <v>0.98275862068965514</v>
      </c>
      <c r="J18" s="13"/>
      <c r="L18" s="4">
        <v>15</v>
      </c>
      <c r="M18" s="8">
        <v>33</v>
      </c>
      <c r="N18" s="12">
        <f t="shared" si="2"/>
        <v>0.97058823529411764</v>
      </c>
      <c r="O18" s="13"/>
      <c r="Q18" s="4">
        <v>15</v>
      </c>
      <c r="R18" s="8">
        <f>R17</f>
        <v>19</v>
      </c>
      <c r="S18" s="12">
        <f t="shared" si="3"/>
        <v>1</v>
      </c>
      <c r="T18" s="13"/>
      <c r="V18" s="4">
        <v>15</v>
      </c>
      <c r="W18" s="8">
        <v>12</v>
      </c>
      <c r="X18" s="12">
        <f t="shared" si="4"/>
        <v>0.92307692307692313</v>
      </c>
      <c r="Y18" s="13"/>
      <c r="AA18" s="4">
        <v>15</v>
      </c>
      <c r="AB18" s="8">
        <f>AB17</f>
        <v>7</v>
      </c>
      <c r="AC18" s="12">
        <f t="shared" si="5"/>
        <v>1</v>
      </c>
      <c r="AD18" s="13"/>
      <c r="AF18" s="4">
        <v>15</v>
      </c>
      <c r="AG18" s="8">
        <v>7</v>
      </c>
      <c r="AH18" s="65">
        <f t="shared" si="6"/>
        <v>1</v>
      </c>
      <c r="AI18" s="13"/>
    </row>
    <row r="19" spans="2:35" x14ac:dyDescent="0.3">
      <c r="B19" s="4">
        <v>16</v>
      </c>
      <c r="C19" s="42">
        <v>90</v>
      </c>
      <c r="D19" s="12">
        <f t="shared" si="0"/>
        <v>0.967741935483871</v>
      </c>
      <c r="E19" s="15">
        <f>IF(C11=0,0,IF(C19=0,0,C19/C11))</f>
        <v>0.5</v>
      </c>
      <c r="G19" s="4">
        <v>16</v>
      </c>
      <c r="H19" s="42">
        <v>55</v>
      </c>
      <c r="I19" s="12">
        <f t="shared" si="1"/>
        <v>0.96491228070175439</v>
      </c>
      <c r="J19" s="15">
        <f>IF(H11=0,0,IF(H19=0,0,H19/H11))</f>
        <v>0.5</v>
      </c>
      <c r="L19" s="4">
        <v>16</v>
      </c>
      <c r="M19" s="8">
        <v>32</v>
      </c>
      <c r="N19" s="12">
        <f t="shared" si="2"/>
        <v>0.96969696969696972</v>
      </c>
      <c r="O19" s="15">
        <f>IF(M11=0,0,IF(M19=0,0,M19/M11))</f>
        <v>0.49230769230769234</v>
      </c>
      <c r="Q19" s="4">
        <v>16</v>
      </c>
      <c r="R19" s="8">
        <f>R18</f>
        <v>19</v>
      </c>
      <c r="S19" s="12">
        <f t="shared" si="3"/>
        <v>1</v>
      </c>
      <c r="T19" s="15">
        <f>IF(R11=0,0,IF(R19=0,0,R19/R11))</f>
        <v>0.5</v>
      </c>
      <c r="V19" s="4">
        <v>16</v>
      </c>
      <c r="W19" s="8">
        <v>11</v>
      </c>
      <c r="X19" s="12">
        <f t="shared" si="4"/>
        <v>0.91666666666666663</v>
      </c>
      <c r="Y19" s="15">
        <f>IF(W11=0,0,IF(W19=0,0,W19/W11))</f>
        <v>0.36666666666666664</v>
      </c>
      <c r="AA19" s="4">
        <v>16</v>
      </c>
      <c r="AB19" s="8">
        <f>AB18</f>
        <v>7</v>
      </c>
      <c r="AC19" s="12">
        <f t="shared" si="5"/>
        <v>1</v>
      </c>
      <c r="AD19" s="15">
        <f>IF(AB11=0,0,IF(AB19=0,0,AB19/AB11))</f>
        <v>0.5</v>
      </c>
      <c r="AF19" s="4">
        <v>16</v>
      </c>
      <c r="AG19" s="8">
        <v>7</v>
      </c>
      <c r="AH19" s="65">
        <f t="shared" si="6"/>
        <v>1</v>
      </c>
      <c r="AI19" s="15">
        <f>IF(AG11=0,0,IF(AG19=0,0,AG19/AG11))</f>
        <v>0.7</v>
      </c>
    </row>
    <row r="20" spans="2:35" x14ac:dyDescent="0.3">
      <c r="B20" s="19">
        <v>17</v>
      </c>
      <c r="C20" s="42">
        <v>80</v>
      </c>
      <c r="D20" s="20">
        <f t="shared" si="0"/>
        <v>0.88888888888888884</v>
      </c>
      <c r="E20" s="18" t="s">
        <v>11</v>
      </c>
      <c r="G20" s="19">
        <v>17</v>
      </c>
      <c r="H20" s="42">
        <v>50</v>
      </c>
      <c r="I20" s="20">
        <f t="shared" si="1"/>
        <v>0.90909090909090906</v>
      </c>
      <c r="J20" s="18" t="s">
        <v>11</v>
      </c>
      <c r="L20" s="19">
        <v>17</v>
      </c>
      <c r="M20" s="8">
        <v>29</v>
      </c>
      <c r="N20" s="20">
        <f t="shared" si="2"/>
        <v>0.90625</v>
      </c>
      <c r="O20" s="18" t="s">
        <v>11</v>
      </c>
      <c r="Q20" s="19">
        <v>17</v>
      </c>
      <c r="R20" s="8">
        <v>17</v>
      </c>
      <c r="S20" s="20">
        <f t="shared" si="3"/>
        <v>0.89473684210526316</v>
      </c>
      <c r="T20" s="18" t="s">
        <v>11</v>
      </c>
      <c r="V20" s="19">
        <v>17</v>
      </c>
      <c r="W20" s="8">
        <v>10</v>
      </c>
      <c r="X20" s="20">
        <f t="shared" si="4"/>
        <v>0.90909090909090906</v>
      </c>
      <c r="Y20" s="18" t="s">
        <v>11</v>
      </c>
      <c r="AA20" s="19">
        <v>17</v>
      </c>
      <c r="AB20" s="8">
        <v>6</v>
      </c>
      <c r="AC20" s="20">
        <f t="shared" si="5"/>
        <v>0.8571428571428571</v>
      </c>
      <c r="AD20" s="18" t="s">
        <v>11</v>
      </c>
      <c r="AF20" s="19">
        <v>17</v>
      </c>
      <c r="AG20" s="8">
        <v>6</v>
      </c>
      <c r="AH20" s="65">
        <f t="shared" si="6"/>
        <v>0.8571428571428571</v>
      </c>
      <c r="AI20" s="18" t="s">
        <v>11</v>
      </c>
    </row>
    <row r="21" spans="2:35" x14ac:dyDescent="0.3">
      <c r="B21" s="4">
        <v>18</v>
      </c>
      <c r="C21" s="42">
        <v>65</v>
      </c>
      <c r="D21" s="12">
        <f t="shared" si="0"/>
        <v>0.8125</v>
      </c>
      <c r="E21" s="15">
        <f>C21/C19</f>
        <v>0.72222222222222221</v>
      </c>
      <c r="G21" s="4">
        <v>18</v>
      </c>
      <c r="H21" s="42">
        <v>38</v>
      </c>
      <c r="I21" s="12">
        <f t="shared" si="1"/>
        <v>0.76</v>
      </c>
      <c r="J21" s="15">
        <f>H21/H19</f>
        <v>0.69090909090909092</v>
      </c>
      <c r="L21" s="4">
        <v>18</v>
      </c>
      <c r="M21" s="8">
        <v>22</v>
      </c>
      <c r="N21" s="12">
        <f t="shared" si="2"/>
        <v>0.75862068965517238</v>
      </c>
      <c r="O21" s="15">
        <f>M21/M19</f>
        <v>0.6875</v>
      </c>
      <c r="Q21" s="4">
        <v>18</v>
      </c>
      <c r="R21" s="8">
        <v>13</v>
      </c>
      <c r="S21" s="12">
        <f t="shared" si="3"/>
        <v>0.76470588235294112</v>
      </c>
      <c r="T21" s="15">
        <f>R21/R19</f>
        <v>0.68421052631578949</v>
      </c>
      <c r="V21" s="4">
        <v>18</v>
      </c>
      <c r="W21" s="8">
        <v>8</v>
      </c>
      <c r="X21" s="12">
        <f t="shared" si="4"/>
        <v>0.8</v>
      </c>
      <c r="Y21" s="15">
        <f>W21/W19</f>
        <v>0.72727272727272729</v>
      </c>
      <c r="AA21" s="4">
        <v>18</v>
      </c>
      <c r="AB21" s="8">
        <v>5</v>
      </c>
      <c r="AC21" s="12">
        <f t="shared" si="5"/>
        <v>0.83333333333333337</v>
      </c>
      <c r="AD21" s="15">
        <f>AB21/AB19</f>
        <v>0.7142857142857143</v>
      </c>
      <c r="AF21" s="4">
        <v>18</v>
      </c>
      <c r="AG21" s="8">
        <v>5</v>
      </c>
      <c r="AH21" s="65">
        <f t="shared" si="6"/>
        <v>0.83333333333333337</v>
      </c>
      <c r="AI21" s="15">
        <f>AG21/AG19</f>
        <v>0.7142857142857143</v>
      </c>
    </row>
    <row r="22" spans="2:35" x14ac:dyDescent="0.3">
      <c r="B22" s="4">
        <v>19</v>
      </c>
      <c r="C22" s="42">
        <f>C19*0.5</f>
        <v>45</v>
      </c>
      <c r="D22" s="12">
        <f t="shared" si="0"/>
        <v>0.69230769230769229</v>
      </c>
      <c r="E22" s="13"/>
      <c r="G22" s="4">
        <v>19</v>
      </c>
      <c r="H22" s="42">
        <v>27</v>
      </c>
      <c r="I22" s="12">
        <f t="shared" si="1"/>
        <v>0.71052631578947367</v>
      </c>
      <c r="J22" s="13"/>
      <c r="L22" s="4">
        <v>19</v>
      </c>
      <c r="M22" s="8">
        <f>M19*0.5</f>
        <v>16</v>
      </c>
      <c r="N22" s="12">
        <f t="shared" si="2"/>
        <v>0.72727272727272729</v>
      </c>
      <c r="O22" s="13"/>
      <c r="Q22" s="4">
        <v>19</v>
      </c>
      <c r="R22" s="8">
        <v>9</v>
      </c>
      <c r="S22" s="12">
        <f t="shared" si="3"/>
        <v>0.69230769230769229</v>
      </c>
      <c r="T22" s="13"/>
      <c r="V22" s="4">
        <v>19</v>
      </c>
      <c r="W22" s="8">
        <v>6</v>
      </c>
      <c r="X22" s="12">
        <f t="shared" si="4"/>
        <v>0.75</v>
      </c>
      <c r="Y22" s="13"/>
      <c r="AA22" s="4">
        <v>19</v>
      </c>
      <c r="AB22" s="8">
        <v>4</v>
      </c>
      <c r="AC22" s="12">
        <f t="shared" si="5"/>
        <v>0.8</v>
      </c>
      <c r="AD22" s="13"/>
      <c r="AF22" s="4">
        <v>19</v>
      </c>
      <c r="AG22" s="8">
        <v>4</v>
      </c>
      <c r="AH22" s="65">
        <f t="shared" si="6"/>
        <v>0.8</v>
      </c>
      <c r="AI22" s="13"/>
    </row>
    <row r="23" spans="2:35" x14ac:dyDescent="0.3">
      <c r="B23" s="4">
        <v>20</v>
      </c>
      <c r="C23" s="42">
        <v>40</v>
      </c>
      <c r="D23" s="12">
        <f t="shared" si="0"/>
        <v>0.88888888888888884</v>
      </c>
      <c r="E23" s="15">
        <f>C23/C19</f>
        <v>0.44444444444444442</v>
      </c>
      <c r="G23" s="4">
        <v>20</v>
      </c>
      <c r="H23" s="42">
        <f>H22</f>
        <v>27</v>
      </c>
      <c r="I23" s="12">
        <f t="shared" si="1"/>
        <v>1</v>
      </c>
      <c r="J23" s="15">
        <f>H23/H19</f>
        <v>0.49090909090909091</v>
      </c>
      <c r="L23" s="4">
        <v>20</v>
      </c>
      <c r="M23" s="8">
        <f>M22</f>
        <v>16</v>
      </c>
      <c r="N23" s="12">
        <f t="shared" si="2"/>
        <v>1</v>
      </c>
      <c r="O23" s="15">
        <f>M23/M19</f>
        <v>0.5</v>
      </c>
      <c r="Q23" s="4">
        <v>20</v>
      </c>
      <c r="R23" s="8">
        <f>R22</f>
        <v>9</v>
      </c>
      <c r="S23" s="12">
        <f t="shared" si="3"/>
        <v>1</v>
      </c>
      <c r="T23" s="15">
        <f>R23/R19</f>
        <v>0.47368421052631576</v>
      </c>
      <c r="V23" s="4">
        <v>20</v>
      </c>
      <c r="W23" s="8">
        <f>W22</f>
        <v>6</v>
      </c>
      <c r="X23" s="12">
        <f t="shared" si="4"/>
        <v>1</v>
      </c>
      <c r="Y23" s="15">
        <f>W23/W19</f>
        <v>0.54545454545454541</v>
      </c>
      <c r="AA23" s="4">
        <v>20</v>
      </c>
      <c r="AB23" s="8">
        <f>AB22</f>
        <v>4</v>
      </c>
      <c r="AC23" s="12">
        <f t="shared" si="5"/>
        <v>1</v>
      </c>
      <c r="AD23" s="15">
        <f>AB23/AB19</f>
        <v>0.5714285714285714</v>
      </c>
      <c r="AF23" s="4">
        <v>20</v>
      </c>
      <c r="AG23" s="8">
        <v>4</v>
      </c>
      <c r="AH23" s="65">
        <f t="shared" si="6"/>
        <v>1</v>
      </c>
      <c r="AI23" s="15">
        <f>AG23/AG19</f>
        <v>0.5714285714285714</v>
      </c>
    </row>
    <row r="24" spans="2:35" x14ac:dyDescent="0.3">
      <c r="B24" s="4">
        <v>21</v>
      </c>
      <c r="C24" s="42">
        <v>37</v>
      </c>
      <c r="D24" s="12">
        <f>IF(C24=0,0,IF(C23=0,0,C24/C23))</f>
        <v>0.92500000000000004</v>
      </c>
      <c r="E24" s="15">
        <f>C24/C19</f>
        <v>0.41111111111111109</v>
      </c>
      <c r="G24" s="4">
        <v>21</v>
      </c>
      <c r="H24" s="42">
        <v>24</v>
      </c>
      <c r="I24" s="12">
        <f t="shared" si="1"/>
        <v>0.88888888888888884</v>
      </c>
      <c r="J24" s="15"/>
      <c r="L24" s="4">
        <v>21</v>
      </c>
      <c r="M24" s="8">
        <v>12</v>
      </c>
      <c r="N24" s="12">
        <f t="shared" si="2"/>
        <v>0.75</v>
      </c>
      <c r="O24" s="15"/>
      <c r="Q24" s="4">
        <v>21</v>
      </c>
      <c r="R24" s="8">
        <v>8</v>
      </c>
      <c r="S24" s="12">
        <f t="shared" si="3"/>
        <v>0.88888888888888884</v>
      </c>
      <c r="T24" s="15"/>
      <c r="V24" s="4">
        <v>21</v>
      </c>
      <c r="W24" s="8">
        <v>4</v>
      </c>
      <c r="X24" s="12">
        <f t="shared" si="4"/>
        <v>0.66666666666666663</v>
      </c>
      <c r="Y24" s="15"/>
      <c r="AA24" s="4">
        <v>21</v>
      </c>
      <c r="AB24" s="8">
        <v>3</v>
      </c>
      <c r="AC24" s="12">
        <f t="shared" si="5"/>
        <v>0.75</v>
      </c>
      <c r="AD24" s="15"/>
      <c r="AF24" s="4">
        <v>21</v>
      </c>
      <c r="AG24" s="8">
        <v>3</v>
      </c>
      <c r="AH24" s="65">
        <f t="shared" si="6"/>
        <v>0.75</v>
      </c>
      <c r="AI24" s="15"/>
    </row>
    <row r="25" spans="2:35" x14ac:dyDescent="0.3">
      <c r="B25" s="4">
        <v>22</v>
      </c>
      <c r="C25" s="42">
        <v>36</v>
      </c>
      <c r="D25" s="12">
        <f t="shared" si="0"/>
        <v>0.97297297297297303</v>
      </c>
      <c r="E25" s="13"/>
      <c r="G25" s="4">
        <v>22</v>
      </c>
      <c r="H25" s="42">
        <v>23</v>
      </c>
      <c r="I25" s="12">
        <f t="shared" si="1"/>
        <v>0.95833333333333337</v>
      </c>
      <c r="J25" s="13"/>
      <c r="L25" s="4">
        <v>22</v>
      </c>
      <c r="M25" s="8">
        <f>M24</f>
        <v>12</v>
      </c>
      <c r="N25" s="12">
        <f t="shared" si="2"/>
        <v>1</v>
      </c>
      <c r="O25" s="13"/>
      <c r="Q25" s="4">
        <v>22</v>
      </c>
      <c r="R25" s="8">
        <f>R24</f>
        <v>8</v>
      </c>
      <c r="S25" s="12">
        <f t="shared" si="3"/>
        <v>1</v>
      </c>
      <c r="T25" s="13"/>
      <c r="V25" s="4">
        <v>22</v>
      </c>
      <c r="W25" s="8">
        <f>W24</f>
        <v>4</v>
      </c>
      <c r="X25" s="12">
        <f t="shared" si="4"/>
        <v>1</v>
      </c>
      <c r="Y25" s="13"/>
      <c r="AA25" s="4">
        <v>22</v>
      </c>
      <c r="AB25" s="8">
        <f>AB24</f>
        <v>3</v>
      </c>
      <c r="AC25" s="12">
        <f t="shared" si="5"/>
        <v>1</v>
      </c>
      <c r="AD25" s="13"/>
      <c r="AF25" s="4">
        <v>22</v>
      </c>
      <c r="AG25" s="8">
        <v>3</v>
      </c>
      <c r="AH25" s="65">
        <f t="shared" si="6"/>
        <v>1</v>
      </c>
      <c r="AI25" s="13"/>
    </row>
    <row r="26" spans="2:35" x14ac:dyDescent="0.3">
      <c r="B26" s="4">
        <v>23</v>
      </c>
      <c r="C26" s="42">
        <v>35</v>
      </c>
      <c r="D26" s="12">
        <f t="shared" si="0"/>
        <v>0.97222222222222221</v>
      </c>
      <c r="E26" s="13"/>
      <c r="G26" s="4">
        <v>23</v>
      </c>
      <c r="H26" s="42">
        <v>22</v>
      </c>
      <c r="I26" s="12">
        <f t="shared" si="1"/>
        <v>0.95652173913043481</v>
      </c>
      <c r="J26" s="13"/>
      <c r="L26" s="4">
        <v>23</v>
      </c>
      <c r="M26" s="8">
        <f t="shared" ref="M26:M35" si="7">M25</f>
        <v>12</v>
      </c>
      <c r="N26" s="12">
        <f t="shared" si="2"/>
        <v>1</v>
      </c>
      <c r="O26" s="13"/>
      <c r="Q26" s="4">
        <v>23</v>
      </c>
      <c r="R26" s="8">
        <f t="shared" ref="R26:R35" si="8">R25</f>
        <v>8</v>
      </c>
      <c r="S26" s="12">
        <f t="shared" si="3"/>
        <v>1</v>
      </c>
      <c r="T26" s="13"/>
      <c r="V26" s="4">
        <v>23</v>
      </c>
      <c r="W26" s="8">
        <f t="shared" ref="W26:W35" si="9">W25</f>
        <v>4</v>
      </c>
      <c r="X26" s="12">
        <f t="shared" si="4"/>
        <v>1</v>
      </c>
      <c r="Y26" s="13"/>
      <c r="AA26" s="4">
        <v>23</v>
      </c>
      <c r="AB26" s="8">
        <f t="shared" ref="AB26:AB35" si="10">AB25</f>
        <v>3</v>
      </c>
      <c r="AC26" s="12">
        <f t="shared" si="5"/>
        <v>1</v>
      </c>
      <c r="AD26" s="13"/>
      <c r="AF26" s="4">
        <v>23</v>
      </c>
      <c r="AG26" s="8">
        <v>3</v>
      </c>
      <c r="AH26" s="65">
        <f t="shared" si="6"/>
        <v>1</v>
      </c>
      <c r="AI26" s="13"/>
    </row>
    <row r="27" spans="2:35" x14ac:dyDescent="0.3">
      <c r="B27" s="4">
        <v>24</v>
      </c>
      <c r="C27" s="42">
        <v>34</v>
      </c>
      <c r="D27" s="12">
        <f t="shared" si="0"/>
        <v>0.97142857142857142</v>
      </c>
      <c r="E27" s="15">
        <f>C27/C19</f>
        <v>0.37777777777777777</v>
      </c>
      <c r="G27" s="4">
        <v>24</v>
      </c>
      <c r="H27" s="42">
        <v>21</v>
      </c>
      <c r="I27" s="12">
        <f t="shared" si="1"/>
        <v>0.95454545454545459</v>
      </c>
      <c r="J27" s="15">
        <f>H27/H19</f>
        <v>0.38181818181818183</v>
      </c>
      <c r="L27" s="4">
        <v>24</v>
      </c>
      <c r="M27" s="8">
        <f t="shared" si="7"/>
        <v>12</v>
      </c>
      <c r="N27" s="12">
        <f t="shared" si="2"/>
        <v>1</v>
      </c>
      <c r="O27" s="15">
        <f>M27/M19</f>
        <v>0.375</v>
      </c>
      <c r="Q27" s="4">
        <v>24</v>
      </c>
      <c r="R27" s="8">
        <f t="shared" si="8"/>
        <v>8</v>
      </c>
      <c r="S27" s="12">
        <f t="shared" si="3"/>
        <v>1</v>
      </c>
      <c r="T27" s="15">
        <f>R27/R19</f>
        <v>0.42105263157894735</v>
      </c>
      <c r="V27" s="4">
        <v>24</v>
      </c>
      <c r="W27" s="8">
        <f t="shared" si="9"/>
        <v>4</v>
      </c>
      <c r="X27" s="12">
        <f t="shared" si="4"/>
        <v>1</v>
      </c>
      <c r="Y27" s="15">
        <f>W27/W19</f>
        <v>0.36363636363636365</v>
      </c>
      <c r="AA27" s="4">
        <v>24</v>
      </c>
      <c r="AB27" s="8">
        <f t="shared" si="10"/>
        <v>3</v>
      </c>
      <c r="AC27" s="12">
        <f t="shared" si="5"/>
        <v>1</v>
      </c>
      <c r="AD27" s="15">
        <f>AB27/AB19</f>
        <v>0.42857142857142855</v>
      </c>
      <c r="AF27" s="4">
        <v>24</v>
      </c>
      <c r="AG27" s="8">
        <v>3</v>
      </c>
      <c r="AH27" s="65">
        <f t="shared" si="6"/>
        <v>1</v>
      </c>
      <c r="AI27" s="15">
        <f>AG27/AG19</f>
        <v>0.42857142857142855</v>
      </c>
    </row>
    <row r="28" spans="2:35" x14ac:dyDescent="0.3">
      <c r="B28" s="4">
        <v>25</v>
      </c>
      <c r="C28" s="42">
        <v>33</v>
      </c>
      <c r="D28" s="12">
        <f t="shared" si="0"/>
        <v>0.97058823529411764</v>
      </c>
      <c r="E28" s="13"/>
      <c r="G28" s="4">
        <v>25</v>
      </c>
      <c r="H28" s="42">
        <v>20</v>
      </c>
      <c r="I28" s="12">
        <f t="shared" si="1"/>
        <v>0.95238095238095233</v>
      </c>
      <c r="J28" s="13"/>
      <c r="L28" s="4">
        <v>25</v>
      </c>
      <c r="M28" s="8">
        <v>10</v>
      </c>
      <c r="N28" s="12">
        <f t="shared" si="2"/>
        <v>0.83333333333333337</v>
      </c>
      <c r="O28" s="13"/>
      <c r="Q28" s="4">
        <v>25</v>
      </c>
      <c r="R28" s="8">
        <v>6</v>
      </c>
      <c r="S28" s="12">
        <f t="shared" si="3"/>
        <v>0.75</v>
      </c>
      <c r="T28" s="13"/>
      <c r="V28" s="4">
        <v>25</v>
      </c>
      <c r="W28" s="8">
        <v>3</v>
      </c>
      <c r="X28" s="12">
        <f t="shared" si="4"/>
        <v>0.75</v>
      </c>
      <c r="Y28" s="13"/>
      <c r="AA28" s="4">
        <v>25</v>
      </c>
      <c r="AB28" s="8">
        <v>2</v>
      </c>
      <c r="AC28" s="12">
        <f t="shared" si="5"/>
        <v>0.66666666666666663</v>
      </c>
      <c r="AD28" s="13"/>
      <c r="AF28" s="4">
        <v>25</v>
      </c>
      <c r="AG28" s="8">
        <v>2</v>
      </c>
      <c r="AH28" s="65">
        <f t="shared" si="6"/>
        <v>0.66666666666666663</v>
      </c>
      <c r="AI28" s="13"/>
    </row>
    <row r="29" spans="2:35" x14ac:dyDescent="0.3">
      <c r="B29" s="3">
        <v>26</v>
      </c>
      <c r="C29" s="42">
        <v>32</v>
      </c>
      <c r="D29" s="12">
        <f t="shared" si="0"/>
        <v>0.96969696969696972</v>
      </c>
      <c r="E29" s="13"/>
      <c r="G29" s="3">
        <v>26</v>
      </c>
      <c r="H29" s="42">
        <f t="shared" ref="H29:H33" si="11">H28</f>
        <v>20</v>
      </c>
      <c r="I29" s="12">
        <f t="shared" si="1"/>
        <v>1</v>
      </c>
      <c r="J29" s="13"/>
      <c r="L29" s="3">
        <v>26</v>
      </c>
      <c r="M29" s="8">
        <f t="shared" si="7"/>
        <v>10</v>
      </c>
      <c r="N29" s="12">
        <f t="shared" si="2"/>
        <v>1</v>
      </c>
      <c r="O29" s="13"/>
      <c r="Q29" s="3">
        <v>26</v>
      </c>
      <c r="R29" s="8">
        <f t="shared" si="8"/>
        <v>6</v>
      </c>
      <c r="S29" s="12">
        <f t="shared" si="3"/>
        <v>1</v>
      </c>
      <c r="T29" s="13"/>
      <c r="V29" s="3">
        <v>26</v>
      </c>
      <c r="W29" s="8">
        <f t="shared" si="9"/>
        <v>3</v>
      </c>
      <c r="X29" s="12">
        <f t="shared" si="4"/>
        <v>1</v>
      </c>
      <c r="Y29" s="13"/>
      <c r="AA29" s="3">
        <v>26</v>
      </c>
      <c r="AB29" s="8">
        <f t="shared" si="10"/>
        <v>2</v>
      </c>
      <c r="AC29" s="12">
        <f t="shared" si="5"/>
        <v>1</v>
      </c>
      <c r="AD29" s="13"/>
      <c r="AF29" s="3">
        <v>26</v>
      </c>
      <c r="AG29" s="8">
        <v>2</v>
      </c>
      <c r="AH29" s="65">
        <f t="shared" si="6"/>
        <v>1</v>
      </c>
      <c r="AI29" s="13"/>
    </row>
    <row r="30" spans="2:35" x14ac:dyDescent="0.3">
      <c r="B30" s="3">
        <v>27</v>
      </c>
      <c r="C30" s="42">
        <v>31</v>
      </c>
      <c r="D30" s="12">
        <f t="shared" si="0"/>
        <v>0.96875</v>
      </c>
      <c r="E30" s="13"/>
      <c r="G30" s="3">
        <v>27</v>
      </c>
      <c r="H30" s="42">
        <v>19</v>
      </c>
      <c r="I30" s="12">
        <f t="shared" si="1"/>
        <v>0.95</v>
      </c>
      <c r="J30" s="13"/>
      <c r="L30" s="3">
        <v>27</v>
      </c>
      <c r="M30" s="8">
        <f t="shared" si="7"/>
        <v>10</v>
      </c>
      <c r="N30" s="12">
        <f t="shared" si="2"/>
        <v>1</v>
      </c>
      <c r="O30" s="13"/>
      <c r="Q30" s="3">
        <v>27</v>
      </c>
      <c r="R30" s="8">
        <f t="shared" si="8"/>
        <v>6</v>
      </c>
      <c r="S30" s="12">
        <f t="shared" si="3"/>
        <v>1</v>
      </c>
      <c r="T30" s="13"/>
      <c r="V30" s="3">
        <v>27</v>
      </c>
      <c r="W30" s="8">
        <f t="shared" si="9"/>
        <v>3</v>
      </c>
      <c r="X30" s="12">
        <f t="shared" si="4"/>
        <v>1</v>
      </c>
      <c r="Y30" s="13"/>
      <c r="AA30" s="3">
        <v>27</v>
      </c>
      <c r="AB30" s="8">
        <f t="shared" si="10"/>
        <v>2</v>
      </c>
      <c r="AC30" s="12">
        <f t="shared" si="5"/>
        <v>1</v>
      </c>
      <c r="AD30" s="13"/>
      <c r="AF30" s="3">
        <v>27</v>
      </c>
      <c r="AG30" s="8">
        <v>2</v>
      </c>
      <c r="AH30" s="65">
        <f t="shared" si="6"/>
        <v>1</v>
      </c>
      <c r="AI30" s="13"/>
    </row>
    <row r="31" spans="2:35" x14ac:dyDescent="0.3">
      <c r="B31" s="3">
        <v>28</v>
      </c>
      <c r="C31" s="42">
        <v>31</v>
      </c>
      <c r="D31" s="12">
        <f t="shared" si="0"/>
        <v>1</v>
      </c>
      <c r="E31" s="13"/>
      <c r="G31" s="3">
        <v>28</v>
      </c>
      <c r="H31" s="42">
        <v>19</v>
      </c>
      <c r="I31" s="12">
        <f t="shared" si="1"/>
        <v>1</v>
      </c>
      <c r="J31" s="13"/>
      <c r="L31" s="3">
        <v>28</v>
      </c>
      <c r="M31" s="8">
        <f t="shared" si="7"/>
        <v>10</v>
      </c>
      <c r="N31" s="12">
        <f t="shared" si="2"/>
        <v>1</v>
      </c>
      <c r="O31" s="13"/>
      <c r="Q31" s="3">
        <v>28</v>
      </c>
      <c r="R31" s="8">
        <f t="shared" si="8"/>
        <v>6</v>
      </c>
      <c r="S31" s="12">
        <f t="shared" si="3"/>
        <v>1</v>
      </c>
      <c r="T31" s="13"/>
      <c r="V31" s="3">
        <v>28</v>
      </c>
      <c r="W31" s="8">
        <f t="shared" si="9"/>
        <v>3</v>
      </c>
      <c r="X31" s="12">
        <f t="shared" si="4"/>
        <v>1</v>
      </c>
      <c r="Y31" s="13"/>
      <c r="AA31" s="3">
        <v>28</v>
      </c>
      <c r="AB31" s="8">
        <f t="shared" si="10"/>
        <v>2</v>
      </c>
      <c r="AC31" s="12">
        <f t="shared" si="5"/>
        <v>1</v>
      </c>
      <c r="AD31" s="13"/>
      <c r="AF31" s="3">
        <v>28</v>
      </c>
      <c r="AG31" s="8">
        <v>2</v>
      </c>
      <c r="AH31" s="65">
        <f t="shared" si="6"/>
        <v>1</v>
      </c>
      <c r="AI31" s="13"/>
    </row>
    <row r="32" spans="2:35" x14ac:dyDescent="0.3">
      <c r="B32" s="3">
        <v>29</v>
      </c>
      <c r="C32" s="42">
        <v>30</v>
      </c>
      <c r="D32" s="12">
        <f t="shared" si="0"/>
        <v>0.967741935483871</v>
      </c>
      <c r="E32" s="13"/>
      <c r="G32" s="3">
        <v>29</v>
      </c>
      <c r="H32" s="42">
        <v>18</v>
      </c>
      <c r="I32" s="12">
        <f t="shared" si="1"/>
        <v>0.94736842105263153</v>
      </c>
      <c r="J32" s="13"/>
      <c r="L32" s="3">
        <v>29</v>
      </c>
      <c r="M32" s="8">
        <f t="shared" si="7"/>
        <v>10</v>
      </c>
      <c r="N32" s="12">
        <f t="shared" si="2"/>
        <v>1</v>
      </c>
      <c r="O32" s="13"/>
      <c r="Q32" s="3">
        <v>29</v>
      </c>
      <c r="R32" s="8">
        <f t="shared" si="8"/>
        <v>6</v>
      </c>
      <c r="S32" s="12">
        <f t="shared" si="3"/>
        <v>1</v>
      </c>
      <c r="T32" s="13"/>
      <c r="V32" s="3">
        <v>29</v>
      </c>
      <c r="W32" s="8">
        <f t="shared" si="9"/>
        <v>3</v>
      </c>
      <c r="X32" s="12">
        <f t="shared" si="4"/>
        <v>1</v>
      </c>
      <c r="Y32" s="13"/>
      <c r="AA32" s="3">
        <v>29</v>
      </c>
      <c r="AB32" s="8">
        <f t="shared" si="10"/>
        <v>2</v>
      </c>
      <c r="AC32" s="12">
        <f t="shared" si="5"/>
        <v>1</v>
      </c>
      <c r="AD32" s="13"/>
      <c r="AF32" s="3">
        <v>29</v>
      </c>
      <c r="AG32" s="8">
        <v>2</v>
      </c>
      <c r="AH32" s="65">
        <f t="shared" si="6"/>
        <v>1</v>
      </c>
      <c r="AI32" s="13"/>
    </row>
    <row r="33" spans="2:35" x14ac:dyDescent="0.3">
      <c r="B33" s="3">
        <v>30</v>
      </c>
      <c r="C33" s="42">
        <f t="shared" ref="C33:C35" si="12">C32</f>
        <v>30</v>
      </c>
      <c r="D33" s="12">
        <f t="shared" si="0"/>
        <v>1</v>
      </c>
      <c r="E33" s="13"/>
      <c r="G33" s="3">
        <v>30</v>
      </c>
      <c r="H33" s="42">
        <f t="shared" si="11"/>
        <v>18</v>
      </c>
      <c r="I33" s="12">
        <f t="shared" si="1"/>
        <v>1</v>
      </c>
      <c r="J33" s="13"/>
      <c r="L33" s="3">
        <v>30</v>
      </c>
      <c r="M33" s="8">
        <f t="shared" si="7"/>
        <v>10</v>
      </c>
      <c r="N33" s="12">
        <f t="shared" si="2"/>
        <v>1</v>
      </c>
      <c r="O33" s="13"/>
      <c r="Q33" s="3">
        <v>30</v>
      </c>
      <c r="R33" s="8">
        <f t="shared" si="8"/>
        <v>6</v>
      </c>
      <c r="S33" s="12">
        <f t="shared" si="3"/>
        <v>1</v>
      </c>
      <c r="T33" s="13"/>
      <c r="V33" s="3">
        <v>30</v>
      </c>
      <c r="W33" s="8">
        <f t="shared" si="9"/>
        <v>3</v>
      </c>
      <c r="X33" s="12">
        <f t="shared" si="4"/>
        <v>1</v>
      </c>
      <c r="Y33" s="13"/>
      <c r="AA33" s="3">
        <v>30</v>
      </c>
      <c r="AB33" s="8">
        <f t="shared" si="10"/>
        <v>2</v>
      </c>
      <c r="AC33" s="12">
        <f t="shared" si="5"/>
        <v>1</v>
      </c>
      <c r="AD33" s="13"/>
      <c r="AF33" s="3">
        <v>30</v>
      </c>
      <c r="AG33" s="8">
        <v>2</v>
      </c>
      <c r="AH33" s="65">
        <f t="shared" si="6"/>
        <v>1</v>
      </c>
      <c r="AI33" s="13"/>
    </row>
    <row r="34" spans="2:35" x14ac:dyDescent="0.3">
      <c r="B34" s="3">
        <v>31</v>
      </c>
      <c r="C34" s="42">
        <f t="shared" si="12"/>
        <v>30</v>
      </c>
      <c r="D34" s="12">
        <f t="shared" si="0"/>
        <v>1</v>
      </c>
      <c r="E34" s="13"/>
      <c r="G34" s="3">
        <v>31</v>
      </c>
      <c r="H34" s="42">
        <v>18</v>
      </c>
      <c r="I34" s="12">
        <f t="shared" si="1"/>
        <v>1</v>
      </c>
      <c r="J34" s="13"/>
      <c r="L34" s="3">
        <v>31</v>
      </c>
      <c r="M34" s="8">
        <f t="shared" si="7"/>
        <v>10</v>
      </c>
      <c r="N34" s="12">
        <f t="shared" si="2"/>
        <v>1</v>
      </c>
      <c r="O34" s="13"/>
      <c r="Q34" s="3">
        <v>31</v>
      </c>
      <c r="R34" s="8">
        <f t="shared" si="8"/>
        <v>6</v>
      </c>
      <c r="S34" s="12">
        <f t="shared" si="3"/>
        <v>1</v>
      </c>
      <c r="T34" s="13"/>
      <c r="V34" s="3">
        <v>31</v>
      </c>
      <c r="W34" s="8">
        <f t="shared" si="9"/>
        <v>3</v>
      </c>
      <c r="X34" s="12">
        <f t="shared" si="4"/>
        <v>1</v>
      </c>
      <c r="Y34" s="13"/>
      <c r="AA34" s="3">
        <v>31</v>
      </c>
      <c r="AB34" s="8">
        <f t="shared" si="10"/>
        <v>2</v>
      </c>
      <c r="AC34" s="12">
        <f t="shared" si="5"/>
        <v>1</v>
      </c>
      <c r="AD34" s="13"/>
      <c r="AF34" s="3">
        <v>31</v>
      </c>
      <c r="AG34" s="8">
        <v>2</v>
      </c>
      <c r="AH34" s="65">
        <f t="shared" si="6"/>
        <v>1</v>
      </c>
      <c r="AI34" s="13"/>
    </row>
    <row r="35" spans="2:35" x14ac:dyDescent="0.3">
      <c r="B35" s="3">
        <v>32</v>
      </c>
      <c r="C35" s="42">
        <f t="shared" si="12"/>
        <v>30</v>
      </c>
      <c r="D35" s="12">
        <f t="shared" si="0"/>
        <v>1</v>
      </c>
      <c r="E35" s="15">
        <f>C35/C19</f>
        <v>0.33333333333333331</v>
      </c>
      <c r="G35" s="3">
        <v>32</v>
      </c>
      <c r="H35" s="42">
        <v>18</v>
      </c>
      <c r="I35" s="12">
        <f t="shared" si="1"/>
        <v>1</v>
      </c>
      <c r="J35" s="15">
        <f>H35/H19</f>
        <v>0.32727272727272727</v>
      </c>
      <c r="L35" s="3">
        <v>32</v>
      </c>
      <c r="M35" s="8">
        <f t="shared" si="7"/>
        <v>10</v>
      </c>
      <c r="N35" s="12">
        <f t="shared" si="2"/>
        <v>1</v>
      </c>
      <c r="O35" s="15">
        <f>M35/M19</f>
        <v>0.3125</v>
      </c>
      <c r="Q35" s="3">
        <v>32</v>
      </c>
      <c r="R35" s="8">
        <f t="shared" si="8"/>
        <v>6</v>
      </c>
      <c r="S35" s="12">
        <f t="shared" si="3"/>
        <v>1</v>
      </c>
      <c r="T35" s="15">
        <f>R35/R19</f>
        <v>0.31578947368421051</v>
      </c>
      <c r="V35" s="3">
        <v>32</v>
      </c>
      <c r="W35" s="8">
        <f t="shared" si="9"/>
        <v>3</v>
      </c>
      <c r="X35" s="12">
        <f t="shared" si="4"/>
        <v>1</v>
      </c>
      <c r="Y35" s="15">
        <f>W35/W19</f>
        <v>0.27272727272727271</v>
      </c>
      <c r="AA35" s="3">
        <v>32</v>
      </c>
      <c r="AB35" s="8">
        <f t="shared" si="10"/>
        <v>2</v>
      </c>
      <c r="AC35" s="12">
        <f t="shared" si="5"/>
        <v>1</v>
      </c>
      <c r="AD35" s="15">
        <f>AB35/AB19</f>
        <v>0.2857142857142857</v>
      </c>
      <c r="AF35" s="3">
        <v>32</v>
      </c>
      <c r="AG35" s="8">
        <v>2</v>
      </c>
      <c r="AH35" s="65">
        <f t="shared" si="6"/>
        <v>1</v>
      </c>
      <c r="AI35" s="15">
        <f>AG35/AG19</f>
        <v>0.2857142857142857</v>
      </c>
    </row>
    <row r="36" spans="2:35" x14ac:dyDescent="0.3">
      <c r="B36" s="30">
        <v>33</v>
      </c>
      <c r="C36" s="42">
        <v>29</v>
      </c>
      <c r="D36" s="20">
        <f t="shared" si="0"/>
        <v>0.96666666666666667</v>
      </c>
      <c r="E36" s="13"/>
      <c r="G36" s="30">
        <v>33</v>
      </c>
      <c r="H36" s="42">
        <f>H35</f>
        <v>18</v>
      </c>
      <c r="I36" s="20">
        <f t="shared" si="1"/>
        <v>1</v>
      </c>
      <c r="J36" s="13"/>
      <c r="L36" s="3">
        <v>33</v>
      </c>
      <c r="M36" s="8">
        <f>M35</f>
        <v>10</v>
      </c>
      <c r="N36" s="20">
        <f t="shared" si="2"/>
        <v>1</v>
      </c>
      <c r="O36" s="13"/>
      <c r="Q36" s="3">
        <v>33</v>
      </c>
      <c r="R36" s="8">
        <f>R35</f>
        <v>6</v>
      </c>
      <c r="S36" s="20">
        <f t="shared" si="3"/>
        <v>1</v>
      </c>
      <c r="T36" s="13"/>
      <c r="V36" s="3">
        <v>33</v>
      </c>
      <c r="W36" s="8">
        <f>W35</f>
        <v>3</v>
      </c>
      <c r="X36" s="20">
        <f t="shared" si="4"/>
        <v>1</v>
      </c>
      <c r="Y36" s="13"/>
      <c r="AA36" s="3">
        <v>33</v>
      </c>
      <c r="AB36" s="8">
        <f>AB35</f>
        <v>2</v>
      </c>
      <c r="AC36" s="20">
        <f t="shared" si="5"/>
        <v>1</v>
      </c>
      <c r="AD36" s="13"/>
      <c r="AF36" s="3">
        <v>33</v>
      </c>
      <c r="AG36" s="8">
        <v>2</v>
      </c>
      <c r="AH36" s="65">
        <f t="shared" si="6"/>
        <v>1</v>
      </c>
      <c r="AI36" s="13"/>
    </row>
    <row r="37" spans="2:35" x14ac:dyDescent="0.3">
      <c r="B37" s="3">
        <v>34</v>
      </c>
      <c r="C37" s="42">
        <v>25</v>
      </c>
      <c r="D37" s="12">
        <f>IF(C37=0,0,IF(C36=0,0,C37/C36))</f>
        <v>0.86206896551724133</v>
      </c>
      <c r="E37" s="15">
        <f>C37/C35</f>
        <v>0.83333333333333337</v>
      </c>
      <c r="G37" s="3">
        <v>34</v>
      </c>
      <c r="H37" s="42">
        <v>12</v>
      </c>
      <c r="I37" s="12">
        <f t="shared" si="1"/>
        <v>0.66666666666666663</v>
      </c>
      <c r="J37" s="15">
        <f>H37/H35</f>
        <v>0.66666666666666663</v>
      </c>
      <c r="L37" s="3">
        <v>34</v>
      </c>
      <c r="M37" s="8">
        <v>6</v>
      </c>
      <c r="N37" s="12">
        <f t="shared" si="2"/>
        <v>0.6</v>
      </c>
      <c r="O37" s="15">
        <f>M37/M35</f>
        <v>0.6</v>
      </c>
      <c r="Q37" s="3">
        <v>34</v>
      </c>
      <c r="R37" s="8">
        <v>4</v>
      </c>
      <c r="S37" s="12">
        <f t="shared" si="3"/>
        <v>0.66666666666666663</v>
      </c>
      <c r="T37" s="15">
        <f>R37/R35</f>
        <v>0.66666666666666663</v>
      </c>
      <c r="V37" s="3">
        <v>34</v>
      </c>
      <c r="W37" s="8">
        <v>2</v>
      </c>
      <c r="X37" s="12">
        <f t="shared" si="4"/>
        <v>0.66666666666666663</v>
      </c>
      <c r="Y37" s="15">
        <f>W37/W35</f>
        <v>0.66666666666666663</v>
      </c>
      <c r="AA37" s="3">
        <v>34</v>
      </c>
      <c r="AB37" s="8">
        <v>1</v>
      </c>
      <c r="AC37" s="12">
        <f t="shared" si="5"/>
        <v>0.5</v>
      </c>
      <c r="AD37" s="15">
        <f>AB37/AB35</f>
        <v>0.5</v>
      </c>
      <c r="AF37" s="3">
        <v>34</v>
      </c>
      <c r="AG37" s="8">
        <v>1</v>
      </c>
      <c r="AH37" s="65">
        <f t="shared" si="6"/>
        <v>0.5</v>
      </c>
      <c r="AI37" s="15">
        <f>AG37/AG35</f>
        <v>0.5</v>
      </c>
    </row>
    <row r="38" spans="2:35" x14ac:dyDescent="0.3">
      <c r="B38" s="3">
        <v>35</v>
      </c>
      <c r="C38" s="42">
        <v>20</v>
      </c>
      <c r="D38" s="12">
        <f t="shared" ref="D38:D68" si="13">IF(C38=0,0,IF(C37=0,0,C38/C37))</f>
        <v>0.8</v>
      </c>
      <c r="E38" s="15">
        <f>C38/C35</f>
        <v>0.66666666666666663</v>
      </c>
      <c r="G38" s="3">
        <v>35</v>
      </c>
      <c r="H38" s="42">
        <v>8</v>
      </c>
      <c r="I38" s="12">
        <f t="shared" si="1"/>
        <v>0.66666666666666663</v>
      </c>
      <c r="J38" s="15">
        <f>H38/H35</f>
        <v>0.44444444444444442</v>
      </c>
      <c r="L38" s="3">
        <v>35</v>
      </c>
      <c r="M38" s="8">
        <v>4</v>
      </c>
      <c r="N38" s="12">
        <f t="shared" si="2"/>
        <v>0.66666666666666663</v>
      </c>
      <c r="O38" s="15">
        <f>M38/M35</f>
        <v>0.4</v>
      </c>
      <c r="Q38" s="3">
        <v>35</v>
      </c>
      <c r="R38" s="8">
        <v>3</v>
      </c>
      <c r="S38" s="12">
        <f t="shared" si="3"/>
        <v>0.75</v>
      </c>
      <c r="T38" s="15">
        <f>R38/R35</f>
        <v>0.5</v>
      </c>
      <c r="V38" s="3">
        <v>35</v>
      </c>
      <c r="W38" s="8">
        <v>0</v>
      </c>
      <c r="X38" s="12">
        <f t="shared" si="4"/>
        <v>0</v>
      </c>
      <c r="Y38" s="15">
        <f>W38/W35</f>
        <v>0</v>
      </c>
      <c r="AA38" s="3">
        <v>35</v>
      </c>
      <c r="AB38" s="8">
        <v>0</v>
      </c>
      <c r="AC38" s="12">
        <f t="shared" si="5"/>
        <v>0</v>
      </c>
      <c r="AD38" s="15">
        <f>AB38/AB35</f>
        <v>0</v>
      </c>
      <c r="AF38" s="3">
        <v>35</v>
      </c>
      <c r="AG38" s="8">
        <v>1</v>
      </c>
      <c r="AH38" s="65">
        <f t="shared" si="6"/>
        <v>1</v>
      </c>
      <c r="AI38" s="15">
        <f>AG38/AG35</f>
        <v>0.5</v>
      </c>
    </row>
    <row r="39" spans="2:35" x14ac:dyDescent="0.3">
      <c r="B39" s="3">
        <v>36</v>
      </c>
      <c r="C39" s="42">
        <v>15</v>
      </c>
      <c r="D39" s="12">
        <f t="shared" si="13"/>
        <v>0.75</v>
      </c>
      <c r="E39" s="13"/>
      <c r="G39" s="3">
        <v>36</v>
      </c>
      <c r="H39" s="42">
        <v>8</v>
      </c>
      <c r="I39" s="12">
        <f t="shared" si="1"/>
        <v>1</v>
      </c>
      <c r="J39" s="13"/>
      <c r="L39" s="3">
        <v>36</v>
      </c>
      <c r="M39" s="8">
        <v>3</v>
      </c>
      <c r="N39" s="12">
        <f t="shared" si="2"/>
        <v>0.75</v>
      </c>
      <c r="O39" s="13"/>
      <c r="Q39" s="3">
        <v>36</v>
      </c>
      <c r="R39" s="8">
        <v>3</v>
      </c>
      <c r="S39" s="12">
        <f t="shared" si="3"/>
        <v>1</v>
      </c>
      <c r="T39" s="13"/>
      <c r="V39" s="3">
        <v>36</v>
      </c>
      <c r="W39" s="8">
        <v>0</v>
      </c>
      <c r="X39" s="12">
        <f t="shared" si="4"/>
        <v>0</v>
      </c>
      <c r="Y39" s="13"/>
      <c r="AA39" s="3">
        <v>36</v>
      </c>
      <c r="AB39" s="8">
        <v>0</v>
      </c>
      <c r="AC39" s="12">
        <f t="shared" si="5"/>
        <v>0</v>
      </c>
      <c r="AD39" s="13"/>
      <c r="AF39" s="3">
        <v>36</v>
      </c>
      <c r="AG39" s="8">
        <v>1</v>
      </c>
      <c r="AH39" s="65">
        <f t="shared" si="6"/>
        <v>1</v>
      </c>
      <c r="AI39" s="13"/>
    </row>
    <row r="40" spans="2:35" x14ac:dyDescent="0.3">
      <c r="B40" s="3">
        <v>37</v>
      </c>
      <c r="C40" s="42">
        <v>15</v>
      </c>
      <c r="D40" s="12">
        <f t="shared" si="13"/>
        <v>1</v>
      </c>
      <c r="E40" s="13"/>
      <c r="G40" s="3">
        <v>37</v>
      </c>
      <c r="H40" s="42">
        <v>5</v>
      </c>
      <c r="I40" s="12">
        <f t="shared" si="1"/>
        <v>0.625</v>
      </c>
      <c r="J40" s="13"/>
      <c r="L40" s="3">
        <v>37</v>
      </c>
      <c r="M40" s="8">
        <v>2</v>
      </c>
      <c r="N40" s="12">
        <f t="shared" si="2"/>
        <v>0.66666666666666663</v>
      </c>
      <c r="O40" s="13"/>
      <c r="Q40" s="3">
        <v>37</v>
      </c>
      <c r="R40" s="8">
        <v>2</v>
      </c>
      <c r="S40" s="12">
        <f t="shared" si="3"/>
        <v>0.66666666666666663</v>
      </c>
      <c r="T40" s="13"/>
      <c r="V40" s="3">
        <v>37</v>
      </c>
      <c r="W40" s="8">
        <v>0</v>
      </c>
      <c r="X40" s="12">
        <f t="shared" si="4"/>
        <v>0</v>
      </c>
      <c r="Y40" s="13"/>
      <c r="AA40" s="3">
        <v>37</v>
      </c>
      <c r="AB40" s="8">
        <v>0</v>
      </c>
      <c r="AC40" s="12">
        <f t="shared" si="5"/>
        <v>0</v>
      </c>
      <c r="AD40" s="13"/>
      <c r="AF40" s="3">
        <v>37</v>
      </c>
      <c r="AG40" s="8">
        <v>1</v>
      </c>
      <c r="AH40" s="65">
        <f t="shared" si="6"/>
        <v>1</v>
      </c>
      <c r="AI40" s="13"/>
    </row>
    <row r="41" spans="2:35" x14ac:dyDescent="0.3">
      <c r="B41" s="3">
        <v>38</v>
      </c>
      <c r="C41" s="42">
        <v>10</v>
      </c>
      <c r="D41" s="12">
        <f t="shared" si="13"/>
        <v>0.66666666666666663</v>
      </c>
      <c r="E41" s="13"/>
      <c r="G41" s="3">
        <v>38</v>
      </c>
      <c r="H41" s="42">
        <v>5</v>
      </c>
      <c r="I41" s="12">
        <f t="shared" si="1"/>
        <v>1</v>
      </c>
      <c r="J41" s="13"/>
      <c r="L41" s="3">
        <v>38</v>
      </c>
      <c r="M41" s="8">
        <v>2</v>
      </c>
      <c r="N41" s="12">
        <f t="shared" si="2"/>
        <v>1</v>
      </c>
      <c r="O41" s="13"/>
      <c r="Q41" s="3">
        <v>38</v>
      </c>
      <c r="R41" s="8">
        <v>2</v>
      </c>
      <c r="S41" s="12">
        <f t="shared" si="3"/>
        <v>1</v>
      </c>
      <c r="T41" s="13"/>
      <c r="V41" s="3">
        <v>38</v>
      </c>
      <c r="W41" s="8">
        <v>0</v>
      </c>
      <c r="X41" s="12">
        <f t="shared" si="4"/>
        <v>0</v>
      </c>
      <c r="Y41" s="13"/>
      <c r="AA41" s="3">
        <v>38</v>
      </c>
      <c r="AB41" s="8">
        <v>0</v>
      </c>
      <c r="AC41" s="12">
        <f t="shared" si="5"/>
        <v>0</v>
      </c>
      <c r="AD41" s="13"/>
      <c r="AF41" s="3">
        <v>38</v>
      </c>
      <c r="AG41" s="8">
        <v>1</v>
      </c>
      <c r="AH41" s="65">
        <f t="shared" si="6"/>
        <v>1</v>
      </c>
      <c r="AI41" s="13"/>
    </row>
    <row r="42" spans="2:35" x14ac:dyDescent="0.3">
      <c r="B42" s="3">
        <v>39</v>
      </c>
      <c r="C42" s="42">
        <v>10</v>
      </c>
      <c r="D42" s="12">
        <f t="shared" si="13"/>
        <v>1</v>
      </c>
      <c r="E42" s="13"/>
      <c r="G42" s="3">
        <v>39</v>
      </c>
      <c r="H42" s="42">
        <v>4</v>
      </c>
      <c r="I42" s="12">
        <f t="shared" si="1"/>
        <v>0.8</v>
      </c>
      <c r="J42" s="13"/>
      <c r="L42" s="3">
        <v>39</v>
      </c>
      <c r="M42" s="8">
        <v>2</v>
      </c>
      <c r="N42" s="12">
        <f t="shared" si="2"/>
        <v>1</v>
      </c>
      <c r="O42" s="13"/>
      <c r="Q42" s="3">
        <v>39</v>
      </c>
      <c r="R42" s="8">
        <v>2</v>
      </c>
      <c r="S42" s="12">
        <f t="shared" si="3"/>
        <v>1</v>
      </c>
      <c r="T42" s="13"/>
      <c r="V42" s="3">
        <v>39</v>
      </c>
      <c r="W42" s="8">
        <v>0</v>
      </c>
      <c r="X42" s="12">
        <f t="shared" si="4"/>
        <v>0</v>
      </c>
      <c r="Y42" s="13"/>
      <c r="AA42" s="3">
        <v>39</v>
      </c>
      <c r="AB42" s="8">
        <v>0</v>
      </c>
      <c r="AC42" s="12">
        <f t="shared" si="5"/>
        <v>0</v>
      </c>
      <c r="AD42" s="13"/>
      <c r="AF42" s="3">
        <v>39</v>
      </c>
      <c r="AG42" s="8">
        <v>1</v>
      </c>
      <c r="AH42" s="65">
        <f t="shared" si="6"/>
        <v>1</v>
      </c>
      <c r="AI42" s="13"/>
    </row>
    <row r="43" spans="2:35" x14ac:dyDescent="0.3">
      <c r="B43" s="3">
        <v>40</v>
      </c>
      <c r="C43" s="42">
        <v>10</v>
      </c>
      <c r="D43" s="12">
        <f t="shared" si="13"/>
        <v>1</v>
      </c>
      <c r="E43" s="13"/>
      <c r="G43" s="3">
        <v>40</v>
      </c>
      <c r="H43" s="42">
        <f t="shared" ref="H43:H68" si="14">D43*H42</f>
        <v>4</v>
      </c>
      <c r="I43" s="12">
        <f t="shared" si="1"/>
        <v>1</v>
      </c>
      <c r="J43" s="13"/>
      <c r="L43" s="3">
        <v>40</v>
      </c>
      <c r="M43" s="8">
        <v>2</v>
      </c>
      <c r="N43" s="12">
        <f t="shared" si="2"/>
        <v>1</v>
      </c>
      <c r="O43" s="13"/>
      <c r="Q43" s="3">
        <v>40</v>
      </c>
      <c r="R43" s="8">
        <v>2</v>
      </c>
      <c r="S43" s="12">
        <f t="shared" si="3"/>
        <v>1</v>
      </c>
      <c r="T43" s="13"/>
      <c r="V43" s="3">
        <v>40</v>
      </c>
      <c r="W43" s="8">
        <v>0</v>
      </c>
      <c r="X43" s="12">
        <f t="shared" si="4"/>
        <v>0</v>
      </c>
      <c r="Y43" s="13"/>
      <c r="AA43" s="3">
        <v>40</v>
      </c>
      <c r="AB43" s="8">
        <v>0</v>
      </c>
      <c r="AC43" s="12">
        <f t="shared" si="5"/>
        <v>0</v>
      </c>
      <c r="AD43" s="13"/>
      <c r="AF43" s="3">
        <v>40</v>
      </c>
      <c r="AG43" s="8">
        <v>1</v>
      </c>
      <c r="AH43" s="65">
        <f t="shared" si="6"/>
        <v>1</v>
      </c>
      <c r="AI43" s="13"/>
    </row>
    <row r="44" spans="2:35" x14ac:dyDescent="0.3">
      <c r="B44" s="3">
        <v>41</v>
      </c>
      <c r="C44" s="42">
        <v>8</v>
      </c>
      <c r="D44" s="12">
        <f t="shared" si="13"/>
        <v>0.8</v>
      </c>
      <c r="E44" s="13"/>
      <c r="G44" s="3">
        <v>41</v>
      </c>
      <c r="H44" s="42">
        <v>3</v>
      </c>
      <c r="I44" s="12">
        <f t="shared" si="1"/>
        <v>0.75</v>
      </c>
      <c r="J44" s="13"/>
      <c r="L44" s="3">
        <v>41</v>
      </c>
      <c r="M44" s="8">
        <v>1</v>
      </c>
      <c r="N44" s="12">
        <f t="shared" si="2"/>
        <v>0.5</v>
      </c>
      <c r="O44" s="13"/>
      <c r="Q44" s="3">
        <v>41</v>
      </c>
      <c r="R44" s="8">
        <v>1</v>
      </c>
      <c r="S44" s="12">
        <f t="shared" si="3"/>
        <v>0.5</v>
      </c>
      <c r="T44" s="13"/>
      <c r="V44" s="3">
        <v>41</v>
      </c>
      <c r="W44" s="8">
        <v>0</v>
      </c>
      <c r="X44" s="12">
        <f t="shared" si="4"/>
        <v>0</v>
      </c>
      <c r="Y44" s="13"/>
      <c r="AA44" s="3">
        <v>41</v>
      </c>
      <c r="AB44" s="8">
        <v>0</v>
      </c>
      <c r="AC44" s="12">
        <f t="shared" si="5"/>
        <v>0</v>
      </c>
      <c r="AD44" s="13"/>
      <c r="AF44" s="3">
        <v>41</v>
      </c>
      <c r="AG44" s="8">
        <v>1</v>
      </c>
      <c r="AH44" s="65">
        <f t="shared" si="6"/>
        <v>1</v>
      </c>
      <c r="AI44" s="13"/>
    </row>
    <row r="45" spans="2:35" x14ac:dyDescent="0.3">
      <c r="B45" s="3">
        <v>42</v>
      </c>
      <c r="C45" s="42">
        <v>7</v>
      </c>
      <c r="D45" s="12">
        <f t="shared" si="13"/>
        <v>0.875</v>
      </c>
      <c r="E45" s="13"/>
      <c r="G45" s="3">
        <v>42</v>
      </c>
      <c r="H45" s="42">
        <v>3</v>
      </c>
      <c r="I45" s="12">
        <f t="shared" si="1"/>
        <v>1</v>
      </c>
      <c r="J45" s="13"/>
      <c r="L45" s="3">
        <v>42</v>
      </c>
      <c r="M45" s="8">
        <v>1</v>
      </c>
      <c r="N45" s="12">
        <f t="shared" si="2"/>
        <v>1</v>
      </c>
      <c r="O45" s="13"/>
      <c r="Q45" s="3">
        <v>42</v>
      </c>
      <c r="R45" s="8">
        <v>1</v>
      </c>
      <c r="S45" s="12">
        <f t="shared" si="3"/>
        <v>1</v>
      </c>
      <c r="T45" s="13"/>
      <c r="V45" s="3">
        <v>42</v>
      </c>
      <c r="W45" s="8">
        <v>0</v>
      </c>
      <c r="X45" s="12">
        <f t="shared" si="4"/>
        <v>0</v>
      </c>
      <c r="Y45" s="13"/>
      <c r="AA45" s="3">
        <v>42</v>
      </c>
      <c r="AB45" s="8">
        <v>0</v>
      </c>
      <c r="AC45" s="12">
        <f t="shared" si="5"/>
        <v>0</v>
      </c>
      <c r="AD45" s="13"/>
      <c r="AF45" s="3">
        <v>42</v>
      </c>
      <c r="AG45" s="8">
        <v>1</v>
      </c>
      <c r="AH45" s="65">
        <f t="shared" si="6"/>
        <v>1</v>
      </c>
      <c r="AI45" s="13"/>
    </row>
    <row r="46" spans="2:35" x14ac:dyDescent="0.3">
      <c r="B46" s="3">
        <v>43</v>
      </c>
      <c r="C46" s="42">
        <v>5</v>
      </c>
      <c r="D46" s="12">
        <f t="shared" si="13"/>
        <v>0.7142857142857143</v>
      </c>
      <c r="E46" s="13"/>
      <c r="G46" s="3">
        <v>43</v>
      </c>
      <c r="H46" s="42">
        <v>3</v>
      </c>
      <c r="I46" s="12">
        <f t="shared" si="1"/>
        <v>1</v>
      </c>
      <c r="J46" s="13"/>
      <c r="L46" s="3">
        <v>43</v>
      </c>
      <c r="M46" s="8">
        <v>1</v>
      </c>
      <c r="N46" s="12">
        <f t="shared" si="2"/>
        <v>1</v>
      </c>
      <c r="O46" s="13"/>
      <c r="Q46" s="3">
        <v>43</v>
      </c>
      <c r="R46" s="8">
        <v>1</v>
      </c>
      <c r="S46" s="12">
        <f t="shared" si="3"/>
        <v>1</v>
      </c>
      <c r="T46" s="13"/>
      <c r="V46" s="3">
        <v>43</v>
      </c>
      <c r="W46" s="8">
        <v>0</v>
      </c>
      <c r="X46" s="12">
        <f t="shared" si="4"/>
        <v>0</v>
      </c>
      <c r="Y46" s="13"/>
      <c r="AA46" s="3">
        <v>43</v>
      </c>
      <c r="AB46" s="8">
        <v>0</v>
      </c>
      <c r="AC46" s="12">
        <f t="shared" si="5"/>
        <v>0</v>
      </c>
      <c r="AD46" s="13"/>
      <c r="AF46" s="3">
        <v>43</v>
      </c>
      <c r="AG46" s="8">
        <v>1</v>
      </c>
      <c r="AH46" s="65">
        <f t="shared" si="6"/>
        <v>1</v>
      </c>
      <c r="AI46" s="13"/>
    </row>
    <row r="47" spans="2:35" x14ac:dyDescent="0.3">
      <c r="B47" s="3">
        <v>44</v>
      </c>
      <c r="C47" s="42">
        <v>5</v>
      </c>
      <c r="D47" s="12">
        <f t="shared" si="13"/>
        <v>1</v>
      </c>
      <c r="E47" s="13"/>
      <c r="G47" s="3">
        <v>44</v>
      </c>
      <c r="H47" s="42">
        <f t="shared" si="14"/>
        <v>3</v>
      </c>
      <c r="I47" s="12">
        <f t="shared" si="1"/>
        <v>1</v>
      </c>
      <c r="J47" s="13"/>
      <c r="L47" s="3">
        <v>44</v>
      </c>
      <c r="M47" s="8">
        <v>1</v>
      </c>
      <c r="N47" s="12">
        <f t="shared" si="2"/>
        <v>1</v>
      </c>
      <c r="O47" s="13"/>
      <c r="Q47" s="3">
        <v>44</v>
      </c>
      <c r="R47" s="8">
        <v>1</v>
      </c>
      <c r="S47" s="12">
        <f t="shared" si="3"/>
        <v>1</v>
      </c>
      <c r="T47" s="13"/>
      <c r="V47" s="3">
        <v>44</v>
      </c>
      <c r="W47" s="8">
        <v>0</v>
      </c>
      <c r="X47" s="12">
        <f t="shared" si="4"/>
        <v>0</v>
      </c>
      <c r="Y47" s="13"/>
      <c r="AA47" s="3">
        <v>44</v>
      </c>
      <c r="AB47" s="8">
        <v>0</v>
      </c>
      <c r="AC47" s="12">
        <f t="shared" si="5"/>
        <v>0</v>
      </c>
      <c r="AD47" s="13"/>
      <c r="AF47" s="3">
        <v>44</v>
      </c>
      <c r="AG47" s="8">
        <v>1</v>
      </c>
      <c r="AH47" s="65">
        <f t="shared" si="6"/>
        <v>1</v>
      </c>
      <c r="AI47" s="13"/>
    </row>
    <row r="48" spans="2:35" x14ac:dyDescent="0.3">
      <c r="B48" s="3">
        <v>45</v>
      </c>
      <c r="C48" s="42">
        <v>5</v>
      </c>
      <c r="D48" s="12">
        <f t="shared" si="13"/>
        <v>1</v>
      </c>
      <c r="E48" s="13"/>
      <c r="G48" s="3">
        <v>45</v>
      </c>
      <c r="H48" s="42">
        <f t="shared" si="14"/>
        <v>3</v>
      </c>
      <c r="I48" s="12">
        <f t="shared" si="1"/>
        <v>1</v>
      </c>
      <c r="J48" s="13"/>
      <c r="L48" s="3">
        <v>45</v>
      </c>
      <c r="M48" s="8">
        <v>1</v>
      </c>
      <c r="N48" s="12">
        <f t="shared" si="2"/>
        <v>1</v>
      </c>
      <c r="O48" s="13"/>
      <c r="Q48" s="3">
        <v>45</v>
      </c>
      <c r="R48" s="8">
        <v>1</v>
      </c>
      <c r="S48" s="12">
        <f t="shared" si="3"/>
        <v>1</v>
      </c>
      <c r="T48" s="13"/>
      <c r="V48" s="3">
        <v>45</v>
      </c>
      <c r="W48" s="8">
        <v>0</v>
      </c>
      <c r="X48" s="12">
        <f t="shared" si="4"/>
        <v>0</v>
      </c>
      <c r="Y48" s="13"/>
      <c r="AA48" s="3">
        <v>45</v>
      </c>
      <c r="AB48" s="8">
        <v>0</v>
      </c>
      <c r="AC48" s="12">
        <f t="shared" si="5"/>
        <v>0</v>
      </c>
      <c r="AD48" s="13"/>
      <c r="AF48" s="3">
        <v>45</v>
      </c>
      <c r="AG48" s="8">
        <v>1</v>
      </c>
      <c r="AH48" s="65">
        <f t="shared" si="6"/>
        <v>1</v>
      </c>
      <c r="AI48" s="13"/>
    </row>
    <row r="49" spans="2:35" x14ac:dyDescent="0.3">
      <c r="B49" s="3">
        <v>46</v>
      </c>
      <c r="C49" s="42">
        <v>5</v>
      </c>
      <c r="D49" s="12">
        <f t="shared" si="13"/>
        <v>1</v>
      </c>
      <c r="E49" s="13"/>
      <c r="G49" s="3">
        <v>46</v>
      </c>
      <c r="H49" s="42">
        <f t="shared" si="14"/>
        <v>3</v>
      </c>
      <c r="I49" s="12">
        <f t="shared" si="1"/>
        <v>1</v>
      </c>
      <c r="J49" s="13"/>
      <c r="L49" s="3">
        <v>46</v>
      </c>
      <c r="M49" s="8">
        <v>1</v>
      </c>
      <c r="N49" s="12">
        <f t="shared" si="2"/>
        <v>1</v>
      </c>
      <c r="O49" s="13"/>
      <c r="Q49" s="3">
        <v>46</v>
      </c>
      <c r="R49" s="8">
        <v>1</v>
      </c>
      <c r="S49" s="12">
        <f t="shared" si="3"/>
        <v>1</v>
      </c>
      <c r="T49" s="13"/>
      <c r="V49" s="3">
        <v>46</v>
      </c>
      <c r="W49" s="8">
        <v>0</v>
      </c>
      <c r="X49" s="12">
        <f t="shared" si="4"/>
        <v>0</v>
      </c>
      <c r="Y49" s="13"/>
      <c r="AA49" s="3">
        <v>46</v>
      </c>
      <c r="AB49" s="8">
        <v>0</v>
      </c>
      <c r="AC49" s="12">
        <f t="shared" si="5"/>
        <v>0</v>
      </c>
      <c r="AD49" s="13"/>
      <c r="AF49" s="3">
        <v>46</v>
      </c>
      <c r="AG49" s="8">
        <v>1</v>
      </c>
      <c r="AH49" s="65">
        <f t="shared" si="6"/>
        <v>1</v>
      </c>
      <c r="AI49" s="13"/>
    </row>
    <row r="50" spans="2:35" x14ac:dyDescent="0.3">
      <c r="B50" s="3">
        <v>47</v>
      </c>
      <c r="C50" s="42">
        <v>5</v>
      </c>
      <c r="D50" s="12">
        <f t="shared" si="13"/>
        <v>1</v>
      </c>
      <c r="E50" s="13"/>
      <c r="G50" s="3">
        <v>47</v>
      </c>
      <c r="H50" s="42">
        <f t="shared" si="14"/>
        <v>3</v>
      </c>
      <c r="I50" s="12">
        <f t="shared" si="1"/>
        <v>1</v>
      </c>
      <c r="J50" s="13"/>
      <c r="L50" s="3">
        <v>47</v>
      </c>
      <c r="M50" s="8">
        <v>1</v>
      </c>
      <c r="N50" s="12">
        <f t="shared" si="2"/>
        <v>1</v>
      </c>
      <c r="O50" s="13"/>
      <c r="Q50" s="3">
        <v>47</v>
      </c>
      <c r="R50" s="8">
        <v>1</v>
      </c>
      <c r="S50" s="12">
        <f t="shared" si="3"/>
        <v>1</v>
      </c>
      <c r="T50" s="13"/>
      <c r="V50" s="3">
        <v>47</v>
      </c>
      <c r="W50" s="8">
        <v>0</v>
      </c>
      <c r="X50" s="12">
        <f t="shared" si="4"/>
        <v>0</v>
      </c>
      <c r="Y50" s="13"/>
      <c r="AA50" s="3">
        <v>47</v>
      </c>
      <c r="AB50" s="8">
        <v>0</v>
      </c>
      <c r="AC50" s="12">
        <f t="shared" si="5"/>
        <v>0</v>
      </c>
      <c r="AD50" s="13"/>
      <c r="AF50" s="3">
        <v>47</v>
      </c>
      <c r="AG50" s="8">
        <v>1</v>
      </c>
      <c r="AH50" s="65">
        <f t="shared" si="6"/>
        <v>1</v>
      </c>
      <c r="AI50" s="13"/>
    </row>
    <row r="51" spans="2:35" x14ac:dyDescent="0.3">
      <c r="B51" s="3">
        <v>48</v>
      </c>
      <c r="C51" s="42">
        <v>5</v>
      </c>
      <c r="D51" s="12">
        <f t="shared" si="13"/>
        <v>1</v>
      </c>
      <c r="E51" s="13"/>
      <c r="G51" s="3">
        <v>48</v>
      </c>
      <c r="H51" s="42">
        <f t="shared" si="14"/>
        <v>3</v>
      </c>
      <c r="I51" s="12">
        <f t="shared" si="1"/>
        <v>1</v>
      </c>
      <c r="J51" s="13"/>
      <c r="L51" s="3">
        <v>48</v>
      </c>
      <c r="M51" s="8">
        <v>1</v>
      </c>
      <c r="N51" s="12">
        <f t="shared" si="2"/>
        <v>1</v>
      </c>
      <c r="O51" s="13"/>
      <c r="Q51" s="3">
        <v>48</v>
      </c>
      <c r="R51" s="8">
        <v>1</v>
      </c>
      <c r="S51" s="12">
        <f t="shared" si="3"/>
        <v>1</v>
      </c>
      <c r="T51" s="13"/>
      <c r="V51" s="3">
        <v>48</v>
      </c>
      <c r="W51" s="8">
        <v>0</v>
      </c>
      <c r="X51" s="12">
        <f t="shared" si="4"/>
        <v>0</v>
      </c>
      <c r="Y51" s="13"/>
      <c r="AA51" s="3">
        <v>48</v>
      </c>
      <c r="AB51" s="8">
        <v>0</v>
      </c>
      <c r="AC51" s="12">
        <f t="shared" si="5"/>
        <v>0</v>
      </c>
      <c r="AD51" s="13"/>
      <c r="AF51" s="3">
        <v>48</v>
      </c>
      <c r="AG51" s="8">
        <v>1</v>
      </c>
      <c r="AH51" s="65">
        <f t="shared" si="6"/>
        <v>1</v>
      </c>
      <c r="AI51" s="13"/>
    </row>
    <row r="52" spans="2:35" x14ac:dyDescent="0.3">
      <c r="B52" s="3">
        <v>49</v>
      </c>
      <c r="C52" s="42">
        <v>4</v>
      </c>
      <c r="D52" s="12">
        <f t="shared" si="13"/>
        <v>0.8</v>
      </c>
      <c r="E52" s="13"/>
      <c r="G52" s="3">
        <v>49</v>
      </c>
      <c r="H52" s="42">
        <v>2</v>
      </c>
      <c r="I52" s="12">
        <f t="shared" si="1"/>
        <v>0.66666666666666663</v>
      </c>
      <c r="J52" s="13"/>
      <c r="L52" s="3">
        <v>49</v>
      </c>
      <c r="M52" s="8">
        <v>1</v>
      </c>
      <c r="N52" s="12">
        <f t="shared" si="2"/>
        <v>1</v>
      </c>
      <c r="O52" s="13"/>
      <c r="Q52" s="3">
        <v>49</v>
      </c>
      <c r="R52" s="8">
        <v>1</v>
      </c>
      <c r="S52" s="12">
        <f t="shared" si="3"/>
        <v>1</v>
      </c>
      <c r="T52" s="13"/>
      <c r="V52" s="3">
        <v>49</v>
      </c>
      <c r="W52" s="8">
        <v>0</v>
      </c>
      <c r="X52" s="12">
        <f t="shared" si="4"/>
        <v>0</v>
      </c>
      <c r="Y52" s="13"/>
      <c r="AA52" s="3">
        <v>49</v>
      </c>
      <c r="AB52" s="8">
        <v>0</v>
      </c>
      <c r="AC52" s="12">
        <f t="shared" si="5"/>
        <v>0</v>
      </c>
      <c r="AD52" s="13"/>
      <c r="AF52" s="3">
        <v>49</v>
      </c>
      <c r="AG52" s="8">
        <v>1</v>
      </c>
      <c r="AH52" s="65">
        <f t="shared" si="6"/>
        <v>1</v>
      </c>
      <c r="AI52" s="13"/>
    </row>
    <row r="53" spans="2:35" x14ac:dyDescent="0.3">
      <c r="B53" s="3">
        <v>50</v>
      </c>
      <c r="C53" s="42">
        <v>4</v>
      </c>
      <c r="D53" s="12">
        <f t="shared" si="13"/>
        <v>1</v>
      </c>
      <c r="E53" s="13"/>
      <c r="G53" s="3">
        <v>50</v>
      </c>
      <c r="H53" s="42">
        <f t="shared" si="14"/>
        <v>2</v>
      </c>
      <c r="I53" s="12">
        <f t="shared" si="1"/>
        <v>1</v>
      </c>
      <c r="J53" s="13"/>
      <c r="L53" s="3">
        <v>50</v>
      </c>
      <c r="M53" s="8">
        <v>1</v>
      </c>
      <c r="N53" s="12">
        <f t="shared" si="2"/>
        <v>1</v>
      </c>
      <c r="O53" s="13"/>
      <c r="Q53" s="3">
        <v>50</v>
      </c>
      <c r="R53" s="8">
        <v>1</v>
      </c>
      <c r="S53" s="12">
        <f t="shared" si="3"/>
        <v>1</v>
      </c>
      <c r="T53" s="13"/>
      <c r="V53" s="3">
        <v>50</v>
      </c>
      <c r="W53" s="8">
        <v>0</v>
      </c>
      <c r="X53" s="12">
        <f t="shared" si="4"/>
        <v>0</v>
      </c>
      <c r="Y53" s="13"/>
      <c r="AA53" s="3">
        <v>50</v>
      </c>
      <c r="AB53" s="8">
        <v>0</v>
      </c>
      <c r="AC53" s="12">
        <f t="shared" si="5"/>
        <v>0</v>
      </c>
      <c r="AD53" s="13"/>
      <c r="AF53" s="3">
        <v>50</v>
      </c>
      <c r="AG53" s="8">
        <v>1</v>
      </c>
      <c r="AH53" s="65">
        <f t="shared" si="6"/>
        <v>1</v>
      </c>
      <c r="AI53" s="13"/>
    </row>
    <row r="54" spans="2:35" x14ac:dyDescent="0.3">
      <c r="B54" s="3">
        <v>51</v>
      </c>
      <c r="C54" s="42">
        <v>4</v>
      </c>
      <c r="D54" s="12">
        <f t="shared" si="13"/>
        <v>1</v>
      </c>
      <c r="E54" s="13"/>
      <c r="G54" s="3">
        <v>51</v>
      </c>
      <c r="H54" s="42">
        <f t="shared" si="14"/>
        <v>2</v>
      </c>
      <c r="I54" s="12">
        <f t="shared" si="1"/>
        <v>1</v>
      </c>
      <c r="J54" s="13"/>
      <c r="L54" s="3">
        <v>51</v>
      </c>
      <c r="M54" s="8">
        <v>1</v>
      </c>
      <c r="N54" s="12">
        <f t="shared" si="2"/>
        <v>1</v>
      </c>
      <c r="O54" s="13"/>
      <c r="Q54" s="3">
        <v>51</v>
      </c>
      <c r="R54" s="8">
        <v>1</v>
      </c>
      <c r="S54" s="12">
        <f t="shared" si="3"/>
        <v>1</v>
      </c>
      <c r="T54" s="13"/>
      <c r="V54" s="3">
        <v>51</v>
      </c>
      <c r="W54" s="8">
        <v>0</v>
      </c>
      <c r="X54" s="12">
        <f t="shared" si="4"/>
        <v>0</v>
      </c>
      <c r="Y54" s="13"/>
      <c r="AA54" s="3">
        <v>51</v>
      </c>
      <c r="AB54" s="8">
        <v>0</v>
      </c>
      <c r="AC54" s="12">
        <f t="shared" si="5"/>
        <v>0</v>
      </c>
      <c r="AD54" s="13"/>
      <c r="AF54" s="3">
        <v>51</v>
      </c>
      <c r="AG54" s="8">
        <v>1</v>
      </c>
      <c r="AH54" s="65">
        <f t="shared" si="6"/>
        <v>1</v>
      </c>
      <c r="AI54" s="13"/>
    </row>
    <row r="55" spans="2:35" x14ac:dyDescent="0.3">
      <c r="B55" s="3">
        <v>52</v>
      </c>
      <c r="C55" s="42">
        <v>4</v>
      </c>
      <c r="D55" s="12">
        <f t="shared" si="13"/>
        <v>1</v>
      </c>
      <c r="E55" s="13"/>
      <c r="G55" s="3">
        <v>52</v>
      </c>
      <c r="H55" s="42">
        <f t="shared" si="14"/>
        <v>2</v>
      </c>
      <c r="I55" s="12">
        <f t="shared" si="1"/>
        <v>1</v>
      </c>
      <c r="J55" s="13"/>
      <c r="L55" s="3">
        <v>52</v>
      </c>
      <c r="M55" s="8">
        <v>1</v>
      </c>
      <c r="N55" s="12">
        <f t="shared" si="2"/>
        <v>1</v>
      </c>
      <c r="O55" s="13"/>
      <c r="Q55" s="3">
        <v>52</v>
      </c>
      <c r="R55" s="8">
        <v>1</v>
      </c>
      <c r="S55" s="12">
        <f t="shared" si="3"/>
        <v>1</v>
      </c>
      <c r="T55" s="13"/>
      <c r="V55" s="3">
        <v>52</v>
      </c>
      <c r="W55" s="8">
        <v>0</v>
      </c>
      <c r="X55" s="12">
        <f t="shared" si="4"/>
        <v>0</v>
      </c>
      <c r="Y55" s="13"/>
      <c r="AA55" s="3">
        <v>52</v>
      </c>
      <c r="AB55" s="8">
        <v>0</v>
      </c>
      <c r="AC55" s="12">
        <f t="shared" si="5"/>
        <v>0</v>
      </c>
      <c r="AD55" s="13"/>
      <c r="AF55" s="3">
        <v>52</v>
      </c>
      <c r="AG55" s="8">
        <v>1</v>
      </c>
      <c r="AH55" s="65">
        <f t="shared" si="6"/>
        <v>1</v>
      </c>
      <c r="AI55" s="13"/>
    </row>
    <row r="56" spans="2:35" x14ac:dyDescent="0.3">
      <c r="B56" s="3">
        <v>53</v>
      </c>
      <c r="C56" s="42">
        <v>3</v>
      </c>
      <c r="D56" s="12">
        <f t="shared" si="13"/>
        <v>0.75</v>
      </c>
      <c r="E56" s="13"/>
      <c r="G56" s="3">
        <v>53</v>
      </c>
      <c r="H56" s="42">
        <v>2</v>
      </c>
      <c r="I56" s="12">
        <f t="shared" si="1"/>
        <v>1</v>
      </c>
      <c r="J56" s="13"/>
      <c r="L56" s="3">
        <v>53</v>
      </c>
      <c r="M56" s="8">
        <v>1</v>
      </c>
      <c r="N56" s="12">
        <f t="shared" si="2"/>
        <v>1</v>
      </c>
      <c r="O56" s="13"/>
      <c r="Q56" s="3">
        <v>53</v>
      </c>
      <c r="R56" s="8">
        <v>1</v>
      </c>
      <c r="S56" s="12">
        <f t="shared" si="3"/>
        <v>1</v>
      </c>
      <c r="T56" s="13"/>
      <c r="V56" s="3">
        <v>53</v>
      </c>
      <c r="W56" s="8">
        <v>0</v>
      </c>
      <c r="X56" s="12">
        <f t="shared" si="4"/>
        <v>0</v>
      </c>
      <c r="Y56" s="13"/>
      <c r="AA56" s="3">
        <v>53</v>
      </c>
      <c r="AB56" s="8">
        <v>0</v>
      </c>
      <c r="AC56" s="12">
        <f t="shared" si="5"/>
        <v>0</v>
      </c>
      <c r="AD56" s="13"/>
      <c r="AF56" s="3">
        <v>53</v>
      </c>
      <c r="AG56" s="8">
        <v>1</v>
      </c>
      <c r="AH56" s="65">
        <f t="shared" si="6"/>
        <v>1</v>
      </c>
      <c r="AI56" s="13"/>
    </row>
    <row r="57" spans="2:35" x14ac:dyDescent="0.3">
      <c r="B57" s="3">
        <v>54</v>
      </c>
      <c r="C57" s="42">
        <v>3</v>
      </c>
      <c r="D57" s="12">
        <f t="shared" si="13"/>
        <v>1</v>
      </c>
      <c r="E57" s="13"/>
      <c r="G57" s="3">
        <v>54</v>
      </c>
      <c r="H57" s="42">
        <f t="shared" si="14"/>
        <v>2</v>
      </c>
      <c r="I57" s="12">
        <f t="shared" si="1"/>
        <v>1</v>
      </c>
      <c r="J57" s="13"/>
      <c r="L57" s="3">
        <v>54</v>
      </c>
      <c r="M57" s="8">
        <v>1</v>
      </c>
      <c r="N57" s="12">
        <f t="shared" si="2"/>
        <v>1</v>
      </c>
      <c r="O57" s="13"/>
      <c r="Q57" s="3">
        <v>54</v>
      </c>
      <c r="R57" s="8">
        <v>1</v>
      </c>
      <c r="S57" s="12">
        <f t="shared" si="3"/>
        <v>1</v>
      </c>
      <c r="T57" s="13"/>
      <c r="V57" s="3">
        <v>54</v>
      </c>
      <c r="W57" s="8">
        <v>0</v>
      </c>
      <c r="X57" s="12">
        <f t="shared" si="4"/>
        <v>0</v>
      </c>
      <c r="Y57" s="13"/>
      <c r="AA57" s="3">
        <v>54</v>
      </c>
      <c r="AB57" s="8">
        <v>0</v>
      </c>
      <c r="AC57" s="12">
        <f t="shared" si="5"/>
        <v>0</v>
      </c>
      <c r="AD57" s="13"/>
      <c r="AF57" s="3">
        <v>54</v>
      </c>
      <c r="AG57" s="8">
        <v>1</v>
      </c>
      <c r="AH57" s="65">
        <f t="shared" si="6"/>
        <v>1</v>
      </c>
      <c r="AI57" s="13"/>
    </row>
    <row r="58" spans="2:35" x14ac:dyDescent="0.3">
      <c r="B58" s="3">
        <v>55</v>
      </c>
      <c r="C58" s="42">
        <v>3</v>
      </c>
      <c r="D58" s="12">
        <f t="shared" si="13"/>
        <v>1</v>
      </c>
      <c r="E58" s="13"/>
      <c r="G58" s="3">
        <v>55</v>
      </c>
      <c r="H58" s="42">
        <f t="shared" si="14"/>
        <v>2</v>
      </c>
      <c r="I58" s="12">
        <f t="shared" si="1"/>
        <v>1</v>
      </c>
      <c r="J58" s="13"/>
      <c r="L58" s="3">
        <v>55</v>
      </c>
      <c r="M58" s="8">
        <v>1</v>
      </c>
      <c r="N58" s="12">
        <f t="shared" si="2"/>
        <v>1</v>
      </c>
      <c r="O58" s="13"/>
      <c r="Q58" s="3">
        <v>55</v>
      </c>
      <c r="R58" s="8">
        <v>1</v>
      </c>
      <c r="S58" s="12">
        <f t="shared" si="3"/>
        <v>1</v>
      </c>
      <c r="T58" s="13"/>
      <c r="V58" s="3">
        <v>55</v>
      </c>
      <c r="W58" s="8">
        <v>0</v>
      </c>
      <c r="X58" s="12">
        <f t="shared" si="4"/>
        <v>0</v>
      </c>
      <c r="Y58" s="13"/>
      <c r="AA58" s="3">
        <v>55</v>
      </c>
      <c r="AB58" s="8">
        <v>0</v>
      </c>
      <c r="AC58" s="12">
        <f t="shared" si="5"/>
        <v>0</v>
      </c>
      <c r="AD58" s="13"/>
      <c r="AF58" s="3">
        <v>55</v>
      </c>
      <c r="AG58" s="8">
        <v>1</v>
      </c>
      <c r="AH58" s="65">
        <f t="shared" si="6"/>
        <v>1</v>
      </c>
      <c r="AI58" s="13"/>
    </row>
    <row r="59" spans="2:35" x14ac:dyDescent="0.3">
      <c r="B59" s="3">
        <v>56</v>
      </c>
      <c r="C59" s="42">
        <v>3</v>
      </c>
      <c r="D59" s="12">
        <f t="shared" si="13"/>
        <v>1</v>
      </c>
      <c r="E59" s="13"/>
      <c r="G59" s="3">
        <v>56</v>
      </c>
      <c r="H59" s="42">
        <f t="shared" si="14"/>
        <v>2</v>
      </c>
      <c r="I59" s="12">
        <f t="shared" si="1"/>
        <v>1</v>
      </c>
      <c r="J59" s="13"/>
      <c r="L59" s="3">
        <v>56</v>
      </c>
      <c r="M59" s="8">
        <v>1</v>
      </c>
      <c r="N59" s="12">
        <f t="shared" si="2"/>
        <v>1</v>
      </c>
      <c r="O59" s="13"/>
      <c r="Q59" s="3">
        <v>56</v>
      </c>
      <c r="R59" s="8">
        <v>1</v>
      </c>
      <c r="S59" s="12">
        <f t="shared" si="3"/>
        <v>1</v>
      </c>
      <c r="T59" s="13"/>
      <c r="V59" s="3">
        <v>56</v>
      </c>
      <c r="W59" s="8">
        <v>0</v>
      </c>
      <c r="X59" s="12">
        <f t="shared" si="4"/>
        <v>0</v>
      </c>
      <c r="Y59" s="13"/>
      <c r="AA59" s="3">
        <v>56</v>
      </c>
      <c r="AB59" s="8">
        <v>0</v>
      </c>
      <c r="AC59" s="12">
        <f t="shared" si="5"/>
        <v>0</v>
      </c>
      <c r="AD59" s="13"/>
      <c r="AF59" s="3">
        <v>56</v>
      </c>
      <c r="AG59" s="8">
        <v>1</v>
      </c>
      <c r="AH59" s="65">
        <f t="shared" si="6"/>
        <v>1</v>
      </c>
      <c r="AI59" s="13"/>
    </row>
    <row r="60" spans="2:35" x14ac:dyDescent="0.3">
      <c r="B60" s="3">
        <v>57</v>
      </c>
      <c r="C60" s="42">
        <v>2</v>
      </c>
      <c r="D60" s="12">
        <f t="shared" si="13"/>
        <v>0.66666666666666663</v>
      </c>
      <c r="E60" s="13"/>
      <c r="G60" s="3">
        <v>57</v>
      </c>
      <c r="H60" s="42">
        <v>1</v>
      </c>
      <c r="I60" s="12">
        <f t="shared" si="1"/>
        <v>0.5</v>
      </c>
      <c r="J60" s="13"/>
      <c r="L60" s="3">
        <v>57</v>
      </c>
      <c r="M60" s="8">
        <v>1</v>
      </c>
      <c r="N60" s="12">
        <f t="shared" si="2"/>
        <v>1</v>
      </c>
      <c r="O60" s="13"/>
      <c r="Q60" s="3">
        <v>57</v>
      </c>
      <c r="R60" s="8">
        <v>1</v>
      </c>
      <c r="S60" s="12">
        <f t="shared" si="3"/>
        <v>1</v>
      </c>
      <c r="T60" s="13"/>
      <c r="V60" s="3">
        <v>57</v>
      </c>
      <c r="W60" s="8">
        <v>0</v>
      </c>
      <c r="X60" s="12">
        <f t="shared" si="4"/>
        <v>0</v>
      </c>
      <c r="Y60" s="13"/>
      <c r="AA60" s="3">
        <v>57</v>
      </c>
      <c r="AB60" s="8">
        <v>0</v>
      </c>
      <c r="AC60" s="12">
        <f t="shared" si="5"/>
        <v>0</v>
      </c>
      <c r="AD60" s="13"/>
      <c r="AF60" s="3">
        <v>57</v>
      </c>
      <c r="AG60" s="8">
        <v>1</v>
      </c>
      <c r="AH60" s="65">
        <f t="shared" si="6"/>
        <v>1</v>
      </c>
      <c r="AI60" s="13"/>
    </row>
    <row r="61" spans="2:35" x14ac:dyDescent="0.3">
      <c r="B61" s="3">
        <v>58</v>
      </c>
      <c r="C61" s="42">
        <v>2</v>
      </c>
      <c r="D61" s="12">
        <f t="shared" si="13"/>
        <v>1</v>
      </c>
      <c r="E61" s="13"/>
      <c r="G61" s="3">
        <v>58</v>
      </c>
      <c r="H61" s="42">
        <f t="shared" si="14"/>
        <v>1</v>
      </c>
      <c r="I61" s="12">
        <f t="shared" si="1"/>
        <v>1</v>
      </c>
      <c r="J61" s="13"/>
      <c r="L61" s="3">
        <v>58</v>
      </c>
      <c r="M61" s="8">
        <v>1</v>
      </c>
      <c r="N61" s="12">
        <f t="shared" si="2"/>
        <v>1</v>
      </c>
      <c r="O61" s="13"/>
      <c r="Q61" s="3">
        <v>58</v>
      </c>
      <c r="R61" s="8">
        <v>1</v>
      </c>
      <c r="S61" s="12">
        <f t="shared" si="3"/>
        <v>1</v>
      </c>
      <c r="T61" s="13"/>
      <c r="V61" s="3">
        <v>58</v>
      </c>
      <c r="W61" s="8">
        <v>0</v>
      </c>
      <c r="X61" s="12">
        <f t="shared" si="4"/>
        <v>0</v>
      </c>
      <c r="Y61" s="13"/>
      <c r="AA61" s="3">
        <v>58</v>
      </c>
      <c r="AB61" s="8">
        <v>0</v>
      </c>
      <c r="AC61" s="12">
        <f t="shared" si="5"/>
        <v>0</v>
      </c>
      <c r="AD61" s="13"/>
      <c r="AF61" s="3">
        <v>58</v>
      </c>
      <c r="AG61" s="8">
        <v>1</v>
      </c>
      <c r="AH61" s="65">
        <f t="shared" si="6"/>
        <v>1</v>
      </c>
      <c r="AI61" s="13"/>
    </row>
    <row r="62" spans="2:35" x14ac:dyDescent="0.3">
      <c r="B62" s="3">
        <v>59</v>
      </c>
      <c r="C62" s="42">
        <v>2</v>
      </c>
      <c r="D62" s="12">
        <f t="shared" si="13"/>
        <v>1</v>
      </c>
      <c r="E62" s="13"/>
      <c r="G62" s="3">
        <v>59</v>
      </c>
      <c r="H62" s="42">
        <f t="shared" si="14"/>
        <v>1</v>
      </c>
      <c r="I62" s="12">
        <f t="shared" si="1"/>
        <v>1</v>
      </c>
      <c r="J62" s="13"/>
      <c r="L62" s="3">
        <v>59</v>
      </c>
      <c r="M62" s="8">
        <v>1</v>
      </c>
      <c r="N62" s="12">
        <f t="shared" si="2"/>
        <v>1</v>
      </c>
      <c r="O62" s="13"/>
      <c r="Q62" s="3">
        <v>59</v>
      </c>
      <c r="R62" s="8">
        <v>1</v>
      </c>
      <c r="S62" s="12">
        <f t="shared" si="3"/>
        <v>1</v>
      </c>
      <c r="T62" s="13"/>
      <c r="V62" s="3">
        <v>59</v>
      </c>
      <c r="W62" s="8">
        <v>0</v>
      </c>
      <c r="X62" s="12">
        <f t="shared" si="4"/>
        <v>0</v>
      </c>
      <c r="Y62" s="13"/>
      <c r="AA62" s="3">
        <v>59</v>
      </c>
      <c r="AB62" s="8">
        <v>0</v>
      </c>
      <c r="AC62" s="12">
        <f t="shared" si="5"/>
        <v>0</v>
      </c>
      <c r="AD62" s="13"/>
      <c r="AF62" s="3">
        <v>59</v>
      </c>
      <c r="AG62" s="8">
        <v>1</v>
      </c>
      <c r="AH62" s="65">
        <f t="shared" si="6"/>
        <v>1</v>
      </c>
      <c r="AI62" s="13"/>
    </row>
    <row r="63" spans="2:35" x14ac:dyDescent="0.3">
      <c r="B63" s="3">
        <v>60</v>
      </c>
      <c r="C63" s="42">
        <v>2</v>
      </c>
      <c r="D63" s="12">
        <f t="shared" si="13"/>
        <v>1</v>
      </c>
      <c r="E63" s="13"/>
      <c r="G63" s="3">
        <v>60</v>
      </c>
      <c r="H63" s="42">
        <f t="shared" si="14"/>
        <v>1</v>
      </c>
      <c r="I63" s="12">
        <f t="shared" si="1"/>
        <v>1</v>
      </c>
      <c r="J63" s="13"/>
      <c r="L63" s="3">
        <v>60</v>
      </c>
      <c r="M63" s="8">
        <v>1</v>
      </c>
      <c r="N63" s="12">
        <f t="shared" si="2"/>
        <v>1</v>
      </c>
      <c r="O63" s="13"/>
      <c r="Q63" s="3">
        <v>60</v>
      </c>
      <c r="R63" s="8">
        <v>1</v>
      </c>
      <c r="S63" s="12">
        <f t="shared" si="3"/>
        <v>1</v>
      </c>
      <c r="T63" s="13"/>
      <c r="V63" s="3">
        <v>60</v>
      </c>
      <c r="W63" s="8">
        <v>0</v>
      </c>
      <c r="X63" s="12">
        <f t="shared" si="4"/>
        <v>0</v>
      </c>
      <c r="Y63" s="13"/>
      <c r="AA63" s="3">
        <v>60</v>
      </c>
      <c r="AB63" s="8">
        <v>0</v>
      </c>
      <c r="AC63" s="12">
        <f t="shared" si="5"/>
        <v>0</v>
      </c>
      <c r="AD63" s="13"/>
      <c r="AF63" s="3">
        <v>60</v>
      </c>
      <c r="AG63" s="8">
        <v>1</v>
      </c>
      <c r="AH63" s="65">
        <f t="shared" si="6"/>
        <v>1</v>
      </c>
      <c r="AI63" s="13"/>
    </row>
    <row r="64" spans="2:35" x14ac:dyDescent="0.3">
      <c r="B64" s="3">
        <v>61</v>
      </c>
      <c r="C64" s="42">
        <v>2</v>
      </c>
      <c r="D64" s="12">
        <f t="shared" si="13"/>
        <v>1</v>
      </c>
      <c r="E64" s="13"/>
      <c r="G64" s="3">
        <v>61</v>
      </c>
      <c r="H64" s="42">
        <f t="shared" si="14"/>
        <v>1</v>
      </c>
      <c r="I64" s="12">
        <f t="shared" si="1"/>
        <v>1</v>
      </c>
      <c r="J64" s="13"/>
      <c r="L64" s="3">
        <v>61</v>
      </c>
      <c r="M64" s="8">
        <v>1</v>
      </c>
      <c r="N64" s="12">
        <f t="shared" si="2"/>
        <v>1</v>
      </c>
      <c r="O64" s="13"/>
      <c r="Q64" s="3">
        <v>61</v>
      </c>
      <c r="R64" s="8">
        <v>1</v>
      </c>
      <c r="S64" s="12">
        <f t="shared" si="3"/>
        <v>1</v>
      </c>
      <c r="T64" s="13"/>
      <c r="V64" s="3">
        <v>61</v>
      </c>
      <c r="W64" s="8">
        <v>0</v>
      </c>
      <c r="X64" s="12">
        <f t="shared" si="4"/>
        <v>0</v>
      </c>
      <c r="Y64" s="13"/>
      <c r="AA64" s="3">
        <v>61</v>
      </c>
      <c r="AB64" s="8">
        <v>0</v>
      </c>
      <c r="AC64" s="12">
        <f t="shared" si="5"/>
        <v>0</v>
      </c>
      <c r="AD64" s="13"/>
      <c r="AF64" s="3">
        <v>61</v>
      </c>
      <c r="AG64" s="8">
        <v>1</v>
      </c>
      <c r="AH64" s="65">
        <f t="shared" si="6"/>
        <v>1</v>
      </c>
      <c r="AI64" s="13"/>
    </row>
    <row r="65" spans="2:35" x14ac:dyDescent="0.3">
      <c r="B65" s="3">
        <v>62</v>
      </c>
      <c r="C65" s="42">
        <v>2</v>
      </c>
      <c r="D65" s="12">
        <f t="shared" si="13"/>
        <v>1</v>
      </c>
      <c r="E65" s="13"/>
      <c r="G65" s="3">
        <v>62</v>
      </c>
      <c r="H65" s="42">
        <f t="shared" si="14"/>
        <v>1</v>
      </c>
      <c r="I65" s="12">
        <f t="shared" si="1"/>
        <v>1</v>
      </c>
      <c r="J65" s="13"/>
      <c r="L65" s="3">
        <v>62</v>
      </c>
      <c r="M65" s="8">
        <v>1</v>
      </c>
      <c r="N65" s="12">
        <f t="shared" si="2"/>
        <v>1</v>
      </c>
      <c r="O65" s="13"/>
      <c r="Q65" s="3">
        <v>62</v>
      </c>
      <c r="R65" s="8">
        <v>1</v>
      </c>
      <c r="S65" s="12">
        <f t="shared" si="3"/>
        <v>1</v>
      </c>
      <c r="T65" s="13"/>
      <c r="V65" s="3">
        <v>62</v>
      </c>
      <c r="W65" s="8">
        <v>0</v>
      </c>
      <c r="X65" s="12">
        <f t="shared" si="4"/>
        <v>0</v>
      </c>
      <c r="Y65" s="13"/>
      <c r="AA65" s="3">
        <v>62</v>
      </c>
      <c r="AB65" s="8">
        <v>0</v>
      </c>
      <c r="AC65" s="12">
        <f t="shared" si="5"/>
        <v>0</v>
      </c>
      <c r="AD65" s="13"/>
      <c r="AF65" s="3">
        <v>62</v>
      </c>
      <c r="AG65" s="8">
        <v>1</v>
      </c>
      <c r="AH65" s="65">
        <f t="shared" si="6"/>
        <v>1</v>
      </c>
      <c r="AI65" s="13"/>
    </row>
    <row r="66" spans="2:35" x14ac:dyDescent="0.3">
      <c r="B66" s="3">
        <v>63</v>
      </c>
      <c r="C66" s="42">
        <v>2</v>
      </c>
      <c r="D66" s="12">
        <f t="shared" si="13"/>
        <v>1</v>
      </c>
      <c r="E66" s="13"/>
      <c r="G66" s="3">
        <v>63</v>
      </c>
      <c r="H66" s="42">
        <f t="shared" si="14"/>
        <v>1</v>
      </c>
      <c r="I66" s="12">
        <f t="shared" si="1"/>
        <v>1</v>
      </c>
      <c r="J66" s="13"/>
      <c r="L66" s="3">
        <v>63</v>
      </c>
      <c r="M66" s="8">
        <v>1</v>
      </c>
      <c r="N66" s="12">
        <f t="shared" si="2"/>
        <v>1</v>
      </c>
      <c r="O66" s="13"/>
      <c r="Q66" s="3">
        <v>63</v>
      </c>
      <c r="R66" s="8">
        <v>1</v>
      </c>
      <c r="S66" s="12">
        <f t="shared" si="3"/>
        <v>1</v>
      </c>
      <c r="T66" s="13"/>
      <c r="V66" s="3">
        <v>63</v>
      </c>
      <c r="W66" s="8">
        <v>0</v>
      </c>
      <c r="X66" s="12">
        <f t="shared" si="4"/>
        <v>0</v>
      </c>
      <c r="Y66" s="13"/>
      <c r="AA66" s="3">
        <v>63</v>
      </c>
      <c r="AB66" s="8">
        <v>0</v>
      </c>
      <c r="AC66" s="12">
        <f t="shared" si="5"/>
        <v>0</v>
      </c>
      <c r="AD66" s="13"/>
      <c r="AF66" s="3">
        <v>63</v>
      </c>
      <c r="AG66" s="8">
        <v>1</v>
      </c>
      <c r="AH66" s="65">
        <f t="shared" si="6"/>
        <v>1</v>
      </c>
      <c r="AI66" s="13"/>
    </row>
    <row r="67" spans="2:35" x14ac:dyDescent="0.3">
      <c r="B67" s="3">
        <v>64</v>
      </c>
      <c r="C67" s="42">
        <v>2</v>
      </c>
      <c r="D67" s="12">
        <f t="shared" si="13"/>
        <v>1</v>
      </c>
      <c r="E67" s="13"/>
      <c r="G67" s="3">
        <v>64</v>
      </c>
      <c r="H67" s="42">
        <f t="shared" si="14"/>
        <v>1</v>
      </c>
      <c r="I67" s="12">
        <f t="shared" si="1"/>
        <v>1</v>
      </c>
      <c r="J67" s="13"/>
      <c r="L67" s="3">
        <v>64</v>
      </c>
      <c r="M67" s="8">
        <v>1</v>
      </c>
      <c r="N67" s="12">
        <f t="shared" si="2"/>
        <v>1</v>
      </c>
      <c r="O67" s="13"/>
      <c r="Q67" s="3">
        <v>64</v>
      </c>
      <c r="R67" s="8">
        <v>1</v>
      </c>
      <c r="S67" s="12">
        <f t="shared" si="3"/>
        <v>1</v>
      </c>
      <c r="T67" s="13"/>
      <c r="V67" s="3">
        <v>64</v>
      </c>
      <c r="W67" s="8">
        <v>0</v>
      </c>
      <c r="X67" s="12">
        <f t="shared" si="4"/>
        <v>0</v>
      </c>
      <c r="Y67" s="13"/>
      <c r="AA67" s="3">
        <v>64</v>
      </c>
      <c r="AB67" s="8">
        <v>0</v>
      </c>
      <c r="AC67" s="12">
        <f t="shared" si="5"/>
        <v>0</v>
      </c>
      <c r="AD67" s="13"/>
      <c r="AF67" s="3">
        <v>64</v>
      </c>
      <c r="AG67" s="8">
        <v>1</v>
      </c>
      <c r="AH67" s="65">
        <f t="shared" si="6"/>
        <v>1</v>
      </c>
      <c r="AI67" s="13"/>
    </row>
    <row r="68" spans="2:35" x14ac:dyDescent="0.3">
      <c r="B68" s="3">
        <v>0</v>
      </c>
      <c r="C68" s="42">
        <v>0</v>
      </c>
      <c r="D68" s="12">
        <f t="shared" si="13"/>
        <v>0</v>
      </c>
      <c r="E68" s="14"/>
      <c r="G68" s="3">
        <v>0</v>
      </c>
      <c r="H68" s="42">
        <f t="shared" si="14"/>
        <v>0</v>
      </c>
      <c r="I68" s="12">
        <f t="shared" si="1"/>
        <v>0</v>
      </c>
      <c r="J68" s="14"/>
      <c r="L68" s="3">
        <v>0</v>
      </c>
      <c r="M68" s="8">
        <v>0</v>
      </c>
      <c r="N68" s="12">
        <f t="shared" si="2"/>
        <v>0</v>
      </c>
      <c r="O68" s="14"/>
      <c r="Q68" s="3">
        <v>0</v>
      </c>
      <c r="R68" s="8">
        <v>0</v>
      </c>
      <c r="S68" s="12">
        <f t="shared" si="3"/>
        <v>0</v>
      </c>
      <c r="T68" s="14"/>
      <c r="V68" s="3">
        <v>0</v>
      </c>
      <c r="W68" s="8">
        <v>0</v>
      </c>
      <c r="X68" s="12">
        <f t="shared" si="4"/>
        <v>0</v>
      </c>
      <c r="Y68" s="14"/>
      <c r="AA68" s="3">
        <v>0</v>
      </c>
      <c r="AB68" s="8">
        <v>0</v>
      </c>
      <c r="AC68" s="12">
        <f t="shared" si="5"/>
        <v>0</v>
      </c>
      <c r="AD68" s="14"/>
      <c r="AF68" s="3">
        <v>0</v>
      </c>
      <c r="AG68" s="8">
        <v>0</v>
      </c>
      <c r="AH68" s="65">
        <f t="shared" si="6"/>
        <v>0</v>
      </c>
      <c r="AI68" s="14"/>
    </row>
    <row r="69" spans="2:35" x14ac:dyDescent="0.3">
      <c r="AF69" s="3">
        <v>-1</v>
      </c>
      <c r="AG69" s="8">
        <v>0</v>
      </c>
      <c r="AH69" s="65">
        <f>IF(AG69=0,0,IF(AG68=0,0,AG69/AG68))</f>
        <v>0</v>
      </c>
      <c r="AI69" s="14"/>
    </row>
  </sheetData>
  <sheetProtection selectLockedCells="1" selectUnlockedCells="1"/>
  <mergeCells count="7">
    <mergeCell ref="AF2:AH2"/>
    <mergeCell ref="AA2:AC2"/>
    <mergeCell ref="B2:D2"/>
    <mergeCell ref="G2:I2"/>
    <mergeCell ref="L2:N2"/>
    <mergeCell ref="Q2:S2"/>
    <mergeCell ref="V2:X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L68"/>
  <sheetViews>
    <sheetView topLeftCell="H1" workbookViewId="0">
      <selection activeCell="AA1" sqref="AA1:AE1048576"/>
    </sheetView>
  </sheetViews>
  <sheetFormatPr defaultColWidth="9.109375" defaultRowHeight="14.4" x14ac:dyDescent="0.3"/>
  <cols>
    <col min="1" max="1" width="9.109375" style="7"/>
    <col min="2" max="2" width="9.6640625" style="7" customWidth="1"/>
    <col min="3" max="3" width="15.6640625" style="9" customWidth="1"/>
    <col min="4" max="4" width="6.6640625" style="10" customWidth="1"/>
    <col min="5" max="5" width="6.6640625" style="7" customWidth="1"/>
    <col min="6" max="6" width="7.109375" style="7" customWidth="1"/>
    <col min="7" max="7" width="9.6640625" style="7" customWidth="1"/>
    <col min="8" max="8" width="15.6640625" style="9" customWidth="1"/>
    <col min="9" max="9" width="6.6640625" style="10" customWidth="1"/>
    <col min="10" max="10" width="6.6640625" style="7" customWidth="1"/>
    <col min="11" max="11" width="7.109375" style="7" customWidth="1"/>
    <col min="12" max="12" width="9.6640625" style="7" customWidth="1"/>
    <col min="13" max="13" width="15.6640625" style="9" customWidth="1"/>
    <col min="14" max="14" width="6.6640625" style="10" customWidth="1"/>
    <col min="15" max="15" width="6.6640625" style="7" customWidth="1"/>
    <col min="16" max="16" width="7.109375" style="7" customWidth="1"/>
    <col min="17" max="17" width="9.6640625" style="7" customWidth="1"/>
    <col min="18" max="18" width="15.6640625" style="9" customWidth="1"/>
    <col min="19" max="19" width="6.6640625" style="10" customWidth="1"/>
    <col min="20" max="21" width="6.6640625" style="7" customWidth="1"/>
    <col min="22" max="22" width="9.6640625" style="7" customWidth="1"/>
    <col min="23" max="23" width="15.6640625" style="9" customWidth="1"/>
    <col min="24" max="24" width="6.6640625" style="10" customWidth="1"/>
    <col min="25" max="25" width="6.6640625" style="7" customWidth="1"/>
    <col min="26" max="26" width="9.109375" style="7"/>
    <col min="27" max="27" width="9.6640625" style="7" customWidth="1"/>
    <col min="28" max="28" width="15.6640625" style="9" customWidth="1"/>
    <col min="29" max="29" width="6.6640625" style="10" customWidth="1"/>
    <col min="30" max="30" width="6.6640625" style="7" customWidth="1"/>
    <col min="31" max="31" width="9.109375" style="7"/>
    <col min="32" max="32" width="8.88671875"/>
    <col min="33" max="33" width="17.6640625" style="26" customWidth="1"/>
    <col min="34" max="34" width="9.109375" style="26"/>
    <col min="35" max="35" width="5.44140625" style="7" customWidth="1"/>
    <col min="36" max="36" width="8.88671875"/>
    <col min="37" max="37" width="17.6640625" style="26" customWidth="1"/>
    <col min="38" max="38" width="9.109375" style="26"/>
    <col min="39" max="16384" width="9.109375" style="7"/>
  </cols>
  <sheetData>
    <row r="2" spans="2:38" ht="30.75" customHeight="1" x14ac:dyDescent="0.3">
      <c r="B2" s="180" t="s">
        <v>3</v>
      </c>
      <c r="C2" s="180"/>
      <c r="D2" s="181"/>
      <c r="G2" s="182" t="s">
        <v>2</v>
      </c>
      <c r="H2" s="182"/>
      <c r="I2" s="183"/>
      <c r="L2" s="184" t="s">
        <v>7</v>
      </c>
      <c r="M2" s="184"/>
      <c r="N2" s="185"/>
      <c r="Q2" s="186" t="s">
        <v>8</v>
      </c>
      <c r="R2" s="187"/>
      <c r="S2" s="188"/>
      <c r="V2" s="177" t="s">
        <v>13</v>
      </c>
      <c r="W2" s="178"/>
      <c r="X2" s="179"/>
      <c r="AA2" s="177" t="s">
        <v>23</v>
      </c>
      <c r="AB2" s="178"/>
      <c r="AC2" s="179"/>
      <c r="AF2" s="191" t="s">
        <v>12</v>
      </c>
      <c r="AG2" s="192"/>
      <c r="AH2" s="192"/>
      <c r="AI2" s="192"/>
      <c r="AJ2" s="192"/>
      <c r="AK2" s="192"/>
      <c r="AL2" s="193"/>
    </row>
    <row r="3" spans="2:38" s="17" customFormat="1" ht="20.25" customHeight="1" x14ac:dyDescent="0.3">
      <c r="B3" s="16" t="s">
        <v>5</v>
      </c>
      <c r="C3" s="16" t="s">
        <v>6</v>
      </c>
      <c r="D3" s="16" t="s">
        <v>10</v>
      </c>
      <c r="E3" s="16" t="s">
        <v>9</v>
      </c>
      <c r="G3" s="16" t="s">
        <v>5</v>
      </c>
      <c r="H3" s="16" t="s">
        <v>6</v>
      </c>
      <c r="I3" s="16" t="s">
        <v>10</v>
      </c>
      <c r="J3" s="16" t="s">
        <v>9</v>
      </c>
      <c r="L3" s="16" t="s">
        <v>5</v>
      </c>
      <c r="M3" s="16" t="s">
        <v>6</v>
      </c>
      <c r="N3" s="16" t="s">
        <v>10</v>
      </c>
      <c r="O3" s="16" t="s">
        <v>9</v>
      </c>
      <c r="Q3" s="16" t="s">
        <v>5</v>
      </c>
      <c r="R3" s="16" t="s">
        <v>6</v>
      </c>
      <c r="S3" s="16" t="s">
        <v>10</v>
      </c>
      <c r="T3" s="16" t="s">
        <v>9</v>
      </c>
      <c r="V3" s="16" t="s">
        <v>5</v>
      </c>
      <c r="W3" s="16" t="s">
        <v>6</v>
      </c>
      <c r="X3" s="16" t="s">
        <v>10</v>
      </c>
      <c r="Y3" s="16" t="s">
        <v>9</v>
      </c>
      <c r="AA3" s="16" t="s">
        <v>5</v>
      </c>
      <c r="AB3" s="16" t="s">
        <v>6</v>
      </c>
      <c r="AC3" s="16" t="s">
        <v>10</v>
      </c>
      <c r="AD3" s="16" t="s">
        <v>9</v>
      </c>
      <c r="AF3" s="189" t="s">
        <v>3</v>
      </c>
      <c r="AG3" s="190"/>
      <c r="AH3" s="26"/>
      <c r="AJ3" s="189" t="s">
        <v>2</v>
      </c>
      <c r="AK3" s="190"/>
      <c r="AL3" s="26"/>
    </row>
    <row r="4" spans="2:38" x14ac:dyDescent="0.3">
      <c r="B4" s="5">
        <v>1</v>
      </c>
      <c r="C4" s="8">
        <v>1000</v>
      </c>
      <c r="D4" s="11"/>
      <c r="E4" s="13"/>
      <c r="G4" s="21">
        <v>1</v>
      </c>
      <c r="H4" s="8">
        <v>600</v>
      </c>
      <c r="I4" s="11"/>
      <c r="J4" s="13"/>
      <c r="L4" s="5">
        <v>1</v>
      </c>
      <c r="M4" s="8">
        <v>360</v>
      </c>
      <c r="N4" s="11"/>
      <c r="O4" s="13"/>
      <c r="Q4" s="5">
        <v>1</v>
      </c>
      <c r="R4" s="8">
        <v>215</v>
      </c>
      <c r="S4" s="11"/>
      <c r="T4" s="13"/>
      <c r="V4" s="5">
        <v>1</v>
      </c>
      <c r="W4" s="8">
        <v>130</v>
      </c>
      <c r="X4" s="11"/>
      <c r="Y4" s="13"/>
      <c r="AA4" s="5">
        <v>1</v>
      </c>
      <c r="AB4" s="8">
        <f>80</f>
        <v>80</v>
      </c>
      <c r="AC4" s="11"/>
      <c r="AD4" s="13"/>
      <c r="AF4" s="5">
        <v>1</v>
      </c>
      <c r="AG4" s="27">
        <v>1000</v>
      </c>
      <c r="AJ4" s="5">
        <v>1</v>
      </c>
      <c r="AK4" s="27">
        <v>500</v>
      </c>
    </row>
    <row r="5" spans="2:38" x14ac:dyDescent="0.3">
      <c r="B5" s="4">
        <v>2</v>
      </c>
      <c r="C5" s="8">
        <f>C4*0.6</f>
        <v>600</v>
      </c>
      <c r="D5" s="12">
        <f t="shared" ref="D5:D36" si="0">IF(C5=0,0,IF(C4=0,0,C5/C4))</f>
        <v>0.6</v>
      </c>
      <c r="E5" s="14"/>
      <c r="G5" s="4">
        <v>2</v>
      </c>
      <c r="H5" s="8">
        <f>H4*0.6</f>
        <v>360</v>
      </c>
      <c r="I5" s="12">
        <f t="shared" ref="I5:I67" si="1">IF(H5=0,0,IF(H4=0,0,H5/H4))</f>
        <v>0.6</v>
      </c>
      <c r="J5" s="14"/>
      <c r="L5" s="4">
        <v>2</v>
      </c>
      <c r="M5" s="8">
        <v>215</v>
      </c>
      <c r="N5" s="12">
        <f t="shared" ref="N5:N67" si="2">IF(M5=0,0,IF(M4=0,0,M5/M4))</f>
        <v>0.59722222222222221</v>
      </c>
      <c r="O5" s="14"/>
      <c r="Q5" s="4">
        <v>2</v>
      </c>
      <c r="R5" s="8">
        <v>130</v>
      </c>
      <c r="S5" s="12">
        <f t="shared" ref="S5:S68" si="3">IF(R5=0,0,IF(R4=0,0,R5/R4))</f>
        <v>0.60465116279069764</v>
      </c>
      <c r="T5" s="14"/>
      <c r="V5" s="4">
        <v>2</v>
      </c>
      <c r="W5" s="8">
        <v>80</v>
      </c>
      <c r="X5" s="12">
        <f t="shared" ref="X5:X67" si="4">IF(W5=0,0,IF(W4=0,0,W5/W4))</f>
        <v>0.61538461538461542</v>
      </c>
      <c r="Y5" s="14"/>
      <c r="AA5" s="4">
        <v>2</v>
      </c>
      <c r="AB5" s="8">
        <v>48</v>
      </c>
      <c r="AC5" s="12">
        <f t="shared" ref="AC5:AC68" si="5">IF(AB5=0,0,IF(AB4=0,0,AB5/AB4))</f>
        <v>0.6</v>
      </c>
      <c r="AD5" s="14"/>
      <c r="AF5" s="4">
        <v>2</v>
      </c>
      <c r="AG5" s="27">
        <v>500</v>
      </c>
      <c r="AH5" s="28">
        <f>AG5/AG4</f>
        <v>0.5</v>
      </c>
      <c r="AJ5" s="4">
        <v>2</v>
      </c>
      <c r="AK5" s="27">
        <v>250</v>
      </c>
      <c r="AL5" s="28">
        <f t="shared" ref="AL5:AL36" si="6">AK5/AK4</f>
        <v>0.5</v>
      </c>
    </row>
    <row r="6" spans="2:38" x14ac:dyDescent="0.3">
      <c r="B6" s="4">
        <v>3</v>
      </c>
      <c r="C6" s="8">
        <f>C5*0.7</f>
        <v>420</v>
      </c>
      <c r="D6" s="20">
        <f t="shared" si="0"/>
        <v>0.7</v>
      </c>
      <c r="E6" s="24">
        <f>C6/C4</f>
        <v>0.42</v>
      </c>
      <c r="G6" s="4">
        <v>3</v>
      </c>
      <c r="H6" s="8">
        <v>250</v>
      </c>
      <c r="I6" s="20">
        <f t="shared" si="1"/>
        <v>0.69444444444444442</v>
      </c>
      <c r="J6" s="24"/>
      <c r="L6" s="4">
        <v>3</v>
      </c>
      <c r="M6" s="8">
        <v>150</v>
      </c>
      <c r="N6" s="20">
        <f t="shared" si="2"/>
        <v>0.69767441860465118</v>
      </c>
      <c r="O6" s="24"/>
      <c r="Q6" s="4">
        <v>3</v>
      </c>
      <c r="R6" s="8">
        <v>90</v>
      </c>
      <c r="S6" s="20">
        <f t="shared" si="3"/>
        <v>0.69230769230769229</v>
      </c>
      <c r="T6" s="24"/>
      <c r="V6" s="4">
        <v>3</v>
      </c>
      <c r="W6" s="8">
        <v>55</v>
      </c>
      <c r="X6" s="20">
        <f t="shared" si="4"/>
        <v>0.6875</v>
      </c>
      <c r="Y6" s="24"/>
      <c r="AA6" s="4">
        <v>3</v>
      </c>
      <c r="AB6" s="8">
        <v>33</v>
      </c>
      <c r="AC6" s="20">
        <f t="shared" si="5"/>
        <v>0.6875</v>
      </c>
      <c r="AD6" s="24"/>
      <c r="AF6" s="4">
        <v>3</v>
      </c>
      <c r="AG6" s="27">
        <v>300</v>
      </c>
      <c r="AH6" s="28">
        <f t="shared" ref="AH6:AH36" si="7">AG6/AG5</f>
        <v>0.6</v>
      </c>
      <c r="AJ6" s="4">
        <v>3</v>
      </c>
      <c r="AK6" s="27">
        <v>150</v>
      </c>
      <c r="AL6" s="28">
        <f t="shared" si="6"/>
        <v>0.6</v>
      </c>
    </row>
    <row r="7" spans="2:38" x14ac:dyDescent="0.3">
      <c r="B7" s="4">
        <v>4</v>
      </c>
      <c r="C7" s="8">
        <f>C5*0.6</f>
        <v>360</v>
      </c>
      <c r="D7" s="12">
        <f t="shared" si="0"/>
        <v>0.8571428571428571</v>
      </c>
      <c r="E7" s="15">
        <f>IF(C5=0,0,IF(C7=0,0,C7/C5))</f>
        <v>0.6</v>
      </c>
      <c r="G7" s="4">
        <v>4</v>
      </c>
      <c r="H7" s="8">
        <v>215</v>
      </c>
      <c r="I7" s="12">
        <f t="shared" si="1"/>
        <v>0.86</v>
      </c>
      <c r="J7" s="15">
        <f>IF(H5=0,0,IF(H7=0,0,H7/H5))</f>
        <v>0.59722222222222221</v>
      </c>
      <c r="L7" s="4">
        <v>4</v>
      </c>
      <c r="M7" s="8">
        <v>130</v>
      </c>
      <c r="N7" s="12">
        <f t="shared" si="2"/>
        <v>0.8666666666666667</v>
      </c>
      <c r="O7" s="15">
        <f>IF(M5=0,0,IF(M7=0,0,M7/M5))</f>
        <v>0.60465116279069764</v>
      </c>
      <c r="Q7" s="4">
        <v>4</v>
      </c>
      <c r="R7" s="8">
        <v>77</v>
      </c>
      <c r="S7" s="12">
        <f t="shared" si="3"/>
        <v>0.85555555555555551</v>
      </c>
      <c r="T7" s="15">
        <f>IF(R5=0,0,IF(R7=0,0,R7/R5))</f>
        <v>0.59230769230769231</v>
      </c>
      <c r="V7" s="4">
        <v>4</v>
      </c>
      <c r="W7" s="8">
        <v>48</v>
      </c>
      <c r="X7" s="12">
        <f t="shared" si="4"/>
        <v>0.87272727272727268</v>
      </c>
      <c r="Y7" s="15">
        <f>IF(W5=0,0,IF(W7=0,0,W7/W5))</f>
        <v>0.6</v>
      </c>
      <c r="AA7" s="4">
        <v>4</v>
      </c>
      <c r="AB7" s="8">
        <v>28</v>
      </c>
      <c r="AC7" s="12">
        <f t="shared" si="5"/>
        <v>0.84848484848484851</v>
      </c>
      <c r="AD7" s="15">
        <f>IF(AB5=0,0,IF(AB7=0,0,AB7/AB5))</f>
        <v>0.58333333333333337</v>
      </c>
      <c r="AF7" s="4">
        <v>4</v>
      </c>
      <c r="AG7" s="27">
        <v>250</v>
      </c>
      <c r="AH7" s="28">
        <f t="shared" si="7"/>
        <v>0.83333333333333337</v>
      </c>
      <c r="AJ7" s="4">
        <v>4</v>
      </c>
      <c r="AK7" s="27">
        <v>125</v>
      </c>
      <c r="AL7" s="28">
        <f t="shared" si="6"/>
        <v>0.83333333333333337</v>
      </c>
    </row>
    <row r="8" spans="2:38" x14ac:dyDescent="0.3">
      <c r="B8" s="4">
        <v>5</v>
      </c>
      <c r="C8" s="8">
        <v>250</v>
      </c>
      <c r="D8" s="20">
        <f t="shared" si="0"/>
        <v>0.69444444444444442</v>
      </c>
      <c r="E8" s="22"/>
      <c r="G8" s="4">
        <v>5</v>
      </c>
      <c r="H8" s="8">
        <v>150</v>
      </c>
      <c r="I8" s="20">
        <f t="shared" si="1"/>
        <v>0.69767441860465118</v>
      </c>
      <c r="J8" s="22"/>
      <c r="L8" s="4">
        <v>5</v>
      </c>
      <c r="M8" s="8">
        <v>90</v>
      </c>
      <c r="N8" s="20">
        <f t="shared" si="2"/>
        <v>0.69230769230769229</v>
      </c>
      <c r="O8" s="22"/>
      <c r="Q8" s="4">
        <v>5</v>
      </c>
      <c r="R8" s="8">
        <v>55</v>
      </c>
      <c r="S8" s="20">
        <f t="shared" si="3"/>
        <v>0.7142857142857143</v>
      </c>
      <c r="T8" s="22"/>
      <c r="V8" s="4">
        <v>5</v>
      </c>
      <c r="W8" s="8">
        <v>33</v>
      </c>
      <c r="X8" s="20">
        <f t="shared" si="4"/>
        <v>0.6875</v>
      </c>
      <c r="Y8" s="22"/>
      <c r="AA8" s="4">
        <v>5</v>
      </c>
      <c r="AB8" s="8">
        <v>20</v>
      </c>
      <c r="AC8" s="20">
        <f t="shared" si="5"/>
        <v>0.7142857142857143</v>
      </c>
      <c r="AD8" s="22"/>
      <c r="AF8" s="4">
        <v>5</v>
      </c>
      <c r="AG8" s="27">
        <v>175</v>
      </c>
      <c r="AH8" s="28">
        <f t="shared" si="7"/>
        <v>0.7</v>
      </c>
      <c r="AJ8" s="4">
        <v>5</v>
      </c>
      <c r="AK8" s="27">
        <v>90</v>
      </c>
      <c r="AL8" s="28">
        <f t="shared" si="6"/>
        <v>0.72</v>
      </c>
    </row>
    <row r="9" spans="2:38" x14ac:dyDescent="0.3">
      <c r="B9" s="4">
        <v>6</v>
      </c>
      <c r="C9" s="8">
        <v>215</v>
      </c>
      <c r="D9" s="20">
        <f t="shared" si="0"/>
        <v>0.86</v>
      </c>
      <c r="E9" s="24">
        <f>IF(C7=0,0,IF(C9=0,0,C9/C7))</f>
        <v>0.59722222222222221</v>
      </c>
      <c r="G9" s="4">
        <v>6</v>
      </c>
      <c r="H9" s="8">
        <v>130</v>
      </c>
      <c r="I9" s="20">
        <f t="shared" si="1"/>
        <v>0.8666666666666667</v>
      </c>
      <c r="J9" s="24">
        <f>IF(H7=0,0,IF(H9=0,0,H9/H7))</f>
        <v>0.60465116279069764</v>
      </c>
      <c r="L9" s="4">
        <v>6</v>
      </c>
      <c r="M9" s="8">
        <f>M7*0.6</f>
        <v>78</v>
      </c>
      <c r="N9" s="20">
        <f t="shared" si="2"/>
        <v>0.8666666666666667</v>
      </c>
      <c r="O9" s="24">
        <f>IF(M7=0,0,IF(M9=0,0,M9/M7))</f>
        <v>0.6</v>
      </c>
      <c r="Q9" s="4">
        <v>6</v>
      </c>
      <c r="R9" s="8">
        <v>45</v>
      </c>
      <c r="S9" s="20">
        <f t="shared" si="3"/>
        <v>0.81818181818181823</v>
      </c>
      <c r="T9" s="24">
        <f>IF(R7=0,0,IF(R9=0,0,R9/R7))</f>
        <v>0.58441558441558439</v>
      </c>
      <c r="V9" s="4">
        <v>6</v>
      </c>
      <c r="W9" s="8">
        <v>28</v>
      </c>
      <c r="X9" s="20">
        <f t="shared" si="4"/>
        <v>0.84848484848484851</v>
      </c>
      <c r="Y9" s="24">
        <f>IF(W7=0,0,IF(W9=0,0,W9/W7))</f>
        <v>0.58333333333333337</v>
      </c>
      <c r="AA9" s="4">
        <v>6</v>
      </c>
      <c r="AB9" s="8">
        <v>17</v>
      </c>
      <c r="AC9" s="20">
        <f t="shared" si="5"/>
        <v>0.85</v>
      </c>
      <c r="AD9" s="24">
        <f>IF(AB7=0,0,IF(AB9=0,0,AB9/AB7))</f>
        <v>0.6071428571428571</v>
      </c>
      <c r="AF9" s="4">
        <v>6</v>
      </c>
      <c r="AG9" s="27">
        <v>150</v>
      </c>
      <c r="AH9" s="28">
        <f t="shared" si="7"/>
        <v>0.8571428571428571</v>
      </c>
      <c r="AJ9" s="4">
        <v>6</v>
      </c>
      <c r="AK9" s="27">
        <v>77</v>
      </c>
      <c r="AL9" s="28">
        <f t="shared" si="6"/>
        <v>0.85555555555555551</v>
      </c>
    </row>
    <row r="10" spans="2:38" x14ac:dyDescent="0.3">
      <c r="B10" s="4">
        <v>7</v>
      </c>
      <c r="C10" s="8">
        <f>C7*0.5</f>
        <v>180</v>
      </c>
      <c r="D10" s="12">
        <f t="shared" si="0"/>
        <v>0.83720930232558144</v>
      </c>
      <c r="E10" s="13"/>
      <c r="G10" s="4">
        <v>7</v>
      </c>
      <c r="H10" s="8">
        <v>110</v>
      </c>
      <c r="I10" s="12">
        <f t="shared" si="1"/>
        <v>0.84615384615384615</v>
      </c>
      <c r="J10" s="13"/>
      <c r="L10" s="4">
        <v>7</v>
      </c>
      <c r="M10" s="8">
        <f>M7*0.5</f>
        <v>65</v>
      </c>
      <c r="N10" s="12">
        <f t="shared" si="2"/>
        <v>0.83333333333333337</v>
      </c>
      <c r="O10" s="13"/>
      <c r="Q10" s="4">
        <v>7</v>
      </c>
      <c r="R10" s="8">
        <v>38</v>
      </c>
      <c r="S10" s="12">
        <f t="shared" si="3"/>
        <v>0.84444444444444444</v>
      </c>
      <c r="T10" s="13"/>
      <c r="V10" s="4">
        <v>7</v>
      </c>
      <c r="W10" s="8">
        <v>23</v>
      </c>
      <c r="X10" s="12">
        <f t="shared" si="4"/>
        <v>0.8214285714285714</v>
      </c>
      <c r="Y10" s="13"/>
      <c r="AA10" s="4">
        <v>7</v>
      </c>
      <c r="AB10" s="8">
        <v>14</v>
      </c>
      <c r="AC10" s="12">
        <f t="shared" si="5"/>
        <v>0.82352941176470584</v>
      </c>
      <c r="AD10" s="13"/>
      <c r="AF10" s="4">
        <v>7</v>
      </c>
      <c r="AG10" s="27">
        <v>125</v>
      </c>
      <c r="AH10" s="28">
        <f t="shared" si="7"/>
        <v>0.83333333333333337</v>
      </c>
      <c r="AJ10" s="4">
        <v>7</v>
      </c>
      <c r="AK10" s="27">
        <v>65</v>
      </c>
      <c r="AL10" s="28">
        <f t="shared" si="6"/>
        <v>0.8441558441558441</v>
      </c>
    </row>
    <row r="11" spans="2:38" x14ac:dyDescent="0.3">
      <c r="B11" s="4">
        <v>8</v>
      </c>
      <c r="C11" s="8">
        <f>C10</f>
        <v>180</v>
      </c>
      <c r="D11" s="12">
        <f t="shared" si="0"/>
        <v>1</v>
      </c>
      <c r="E11" s="15">
        <f>IF(C7=0,0,IF(C11=0,0,C11/C7))</f>
        <v>0.5</v>
      </c>
      <c r="G11" s="4">
        <v>8</v>
      </c>
      <c r="H11" s="8">
        <f>H10</f>
        <v>110</v>
      </c>
      <c r="I11" s="12">
        <f t="shared" si="1"/>
        <v>1</v>
      </c>
      <c r="J11" s="15">
        <f>IF(H7=0,0,IF(H11=0,0,H11/H7))</f>
        <v>0.51162790697674421</v>
      </c>
      <c r="L11" s="4">
        <v>8</v>
      </c>
      <c r="M11" s="8">
        <f>M10</f>
        <v>65</v>
      </c>
      <c r="N11" s="12">
        <f t="shared" si="2"/>
        <v>1</v>
      </c>
      <c r="O11" s="15">
        <f>IF(M7=0,0,IF(M11=0,0,M11/M7))</f>
        <v>0.5</v>
      </c>
      <c r="Q11" s="4">
        <v>8</v>
      </c>
      <c r="R11" s="8">
        <f>R10</f>
        <v>38</v>
      </c>
      <c r="S11" s="12">
        <f t="shared" si="3"/>
        <v>1</v>
      </c>
      <c r="T11" s="15">
        <f>IF(R7=0,0,IF(R11=0,0,R11/R7))</f>
        <v>0.4935064935064935</v>
      </c>
      <c r="V11" s="4">
        <v>8</v>
      </c>
      <c r="W11" s="8">
        <f>W10</f>
        <v>23</v>
      </c>
      <c r="X11" s="12">
        <f t="shared" si="4"/>
        <v>1</v>
      </c>
      <c r="Y11" s="15">
        <f>IF(W7=0,0,IF(W11=0,0,W11/W7))</f>
        <v>0.47916666666666669</v>
      </c>
      <c r="AA11" s="4">
        <v>8</v>
      </c>
      <c r="AB11" s="8">
        <f>AB10</f>
        <v>14</v>
      </c>
      <c r="AC11" s="12">
        <f t="shared" si="5"/>
        <v>1</v>
      </c>
      <c r="AD11" s="15">
        <f>IF(AB7=0,0,IF(AB11=0,0,AB11/AB7))</f>
        <v>0.5</v>
      </c>
      <c r="AF11" s="4">
        <v>8</v>
      </c>
      <c r="AG11" s="27">
        <v>125</v>
      </c>
      <c r="AH11" s="29">
        <f t="shared" si="7"/>
        <v>1</v>
      </c>
      <c r="AJ11" s="4">
        <v>8</v>
      </c>
      <c r="AK11" s="27">
        <v>65</v>
      </c>
      <c r="AL11" s="29">
        <f t="shared" si="6"/>
        <v>1</v>
      </c>
    </row>
    <row r="12" spans="2:38" x14ac:dyDescent="0.3">
      <c r="B12" s="4">
        <v>9</v>
      </c>
      <c r="C12" s="8">
        <v>145</v>
      </c>
      <c r="D12" s="20">
        <f t="shared" si="0"/>
        <v>0.80555555555555558</v>
      </c>
      <c r="E12" s="22"/>
      <c r="G12" s="4">
        <v>9</v>
      </c>
      <c r="H12" s="8">
        <v>90</v>
      </c>
      <c r="I12" s="20">
        <f t="shared" si="1"/>
        <v>0.81818181818181823</v>
      </c>
      <c r="J12" s="22"/>
      <c r="L12" s="4">
        <v>9</v>
      </c>
      <c r="M12" s="8">
        <v>50</v>
      </c>
      <c r="N12" s="20">
        <f t="shared" si="2"/>
        <v>0.76923076923076927</v>
      </c>
      <c r="O12" s="22"/>
      <c r="Q12" s="4">
        <v>9</v>
      </c>
      <c r="R12" s="8">
        <v>30</v>
      </c>
      <c r="S12" s="20">
        <f t="shared" si="3"/>
        <v>0.78947368421052633</v>
      </c>
      <c r="T12" s="22"/>
      <c r="V12" s="4">
        <v>9</v>
      </c>
      <c r="W12" s="8">
        <v>18</v>
      </c>
      <c r="X12" s="20">
        <f t="shared" si="4"/>
        <v>0.78260869565217395</v>
      </c>
      <c r="Y12" s="22"/>
      <c r="AA12" s="4">
        <v>9</v>
      </c>
      <c r="AB12" s="8">
        <v>11</v>
      </c>
      <c r="AC12" s="20">
        <f t="shared" si="5"/>
        <v>0.7857142857142857</v>
      </c>
      <c r="AD12" s="22"/>
      <c r="AF12" s="4">
        <v>9</v>
      </c>
      <c r="AG12" s="27">
        <v>115</v>
      </c>
      <c r="AH12" s="28">
        <f t="shared" si="7"/>
        <v>0.92</v>
      </c>
      <c r="AJ12" s="4">
        <v>9</v>
      </c>
      <c r="AK12" s="27">
        <v>60</v>
      </c>
      <c r="AL12" s="28">
        <f t="shared" si="6"/>
        <v>0.92307692307692313</v>
      </c>
    </row>
    <row r="13" spans="2:38" x14ac:dyDescent="0.3">
      <c r="B13" s="4">
        <v>10</v>
      </c>
      <c r="C13" s="8">
        <v>125</v>
      </c>
      <c r="D13" s="20">
        <f t="shared" si="0"/>
        <v>0.86206896551724133</v>
      </c>
      <c r="E13" s="23">
        <f>IF(C11=0,0,IF(C13=0,0,C13/C11))</f>
        <v>0.69444444444444442</v>
      </c>
      <c r="G13" s="4">
        <v>10</v>
      </c>
      <c r="H13" s="8">
        <v>75</v>
      </c>
      <c r="I13" s="20">
        <f t="shared" si="1"/>
        <v>0.83333333333333337</v>
      </c>
      <c r="J13" s="23">
        <f>IF(H11=0,0,IF(H13=0,0,H13/H11))</f>
        <v>0.68181818181818177</v>
      </c>
      <c r="L13" s="4">
        <v>10</v>
      </c>
      <c r="M13" s="8">
        <v>45</v>
      </c>
      <c r="N13" s="20">
        <f t="shared" si="2"/>
        <v>0.9</v>
      </c>
      <c r="O13" s="23">
        <f>IF(M11=0,0,IF(M13=0,0,M13/M11))</f>
        <v>0.69230769230769229</v>
      </c>
      <c r="Q13" s="4">
        <v>10</v>
      </c>
      <c r="R13" s="8">
        <v>27</v>
      </c>
      <c r="S13" s="20">
        <f t="shared" si="3"/>
        <v>0.9</v>
      </c>
      <c r="T13" s="23">
        <f>IF(R11=0,0,IF(R13=0,0,R13/R11))</f>
        <v>0.71052631578947367</v>
      </c>
      <c r="V13" s="4">
        <v>10</v>
      </c>
      <c r="W13" s="8">
        <v>16</v>
      </c>
      <c r="X13" s="20">
        <f t="shared" si="4"/>
        <v>0.88888888888888884</v>
      </c>
      <c r="Y13" s="23">
        <f>IF(W11=0,0,IF(W13=0,0,W13/W11))</f>
        <v>0.69565217391304346</v>
      </c>
      <c r="AA13" s="4">
        <v>10</v>
      </c>
      <c r="AB13" s="8">
        <v>10</v>
      </c>
      <c r="AC13" s="20">
        <f t="shared" si="5"/>
        <v>0.90909090909090906</v>
      </c>
      <c r="AD13" s="23">
        <f>IF(AB11=0,0,IF(AB13=0,0,AB13/AB11))</f>
        <v>0.7142857142857143</v>
      </c>
      <c r="AF13" s="4">
        <v>10</v>
      </c>
      <c r="AG13" s="27">
        <v>90</v>
      </c>
      <c r="AH13" s="28">
        <f t="shared" si="7"/>
        <v>0.78260869565217395</v>
      </c>
      <c r="AJ13" s="4">
        <v>10</v>
      </c>
      <c r="AK13" s="27">
        <v>47</v>
      </c>
      <c r="AL13" s="28">
        <f t="shared" si="6"/>
        <v>0.78333333333333333</v>
      </c>
    </row>
    <row r="14" spans="2:38" x14ac:dyDescent="0.3">
      <c r="B14" s="4">
        <v>11</v>
      </c>
      <c r="C14" s="8">
        <v>110</v>
      </c>
      <c r="D14" s="12">
        <f t="shared" si="0"/>
        <v>0.88</v>
      </c>
      <c r="E14" s="13"/>
      <c r="G14" s="4">
        <v>11</v>
      </c>
      <c r="H14" s="8">
        <v>65</v>
      </c>
      <c r="I14" s="12">
        <f t="shared" si="1"/>
        <v>0.8666666666666667</v>
      </c>
      <c r="J14" s="13"/>
      <c r="L14" s="4">
        <v>11</v>
      </c>
      <c r="M14" s="8">
        <v>40</v>
      </c>
      <c r="N14" s="12">
        <f t="shared" si="2"/>
        <v>0.88888888888888884</v>
      </c>
      <c r="O14" s="13"/>
      <c r="Q14" s="4">
        <v>11</v>
      </c>
      <c r="R14" s="8">
        <v>23</v>
      </c>
      <c r="S14" s="12">
        <f t="shared" si="3"/>
        <v>0.85185185185185186</v>
      </c>
      <c r="T14" s="13"/>
      <c r="V14" s="4">
        <v>11</v>
      </c>
      <c r="W14" s="8">
        <v>13</v>
      </c>
      <c r="X14" s="12">
        <f t="shared" si="4"/>
        <v>0.8125</v>
      </c>
      <c r="Y14" s="13"/>
      <c r="AA14" s="4">
        <v>11</v>
      </c>
      <c r="AB14" s="8">
        <v>8</v>
      </c>
      <c r="AC14" s="12">
        <f t="shared" si="5"/>
        <v>0.8</v>
      </c>
      <c r="AD14" s="13"/>
      <c r="AF14" s="4">
        <v>11</v>
      </c>
      <c r="AG14" s="27">
        <v>65</v>
      </c>
      <c r="AH14" s="28">
        <f t="shared" si="7"/>
        <v>0.72222222222222221</v>
      </c>
      <c r="AJ14" s="4">
        <v>11</v>
      </c>
      <c r="AK14" s="27">
        <v>35</v>
      </c>
      <c r="AL14" s="28">
        <f t="shared" si="6"/>
        <v>0.74468085106382975</v>
      </c>
    </row>
    <row r="15" spans="2:38" x14ac:dyDescent="0.3">
      <c r="B15" s="4">
        <v>12</v>
      </c>
      <c r="C15" s="8">
        <f>C14</f>
        <v>110</v>
      </c>
      <c r="D15" s="12">
        <f t="shared" si="0"/>
        <v>1</v>
      </c>
      <c r="E15" s="15">
        <f>C14/C11</f>
        <v>0.61111111111111116</v>
      </c>
      <c r="G15" s="4">
        <v>12</v>
      </c>
      <c r="H15" s="8">
        <f>H14</f>
        <v>65</v>
      </c>
      <c r="I15" s="12">
        <f t="shared" si="1"/>
        <v>1</v>
      </c>
      <c r="J15" s="15">
        <f>H15/H11</f>
        <v>0.59090909090909094</v>
      </c>
      <c r="L15" s="4">
        <v>12</v>
      </c>
      <c r="M15" s="8">
        <f>M14</f>
        <v>40</v>
      </c>
      <c r="N15" s="12">
        <f t="shared" si="2"/>
        <v>1</v>
      </c>
      <c r="O15" s="15">
        <f>M14/M11</f>
        <v>0.61538461538461542</v>
      </c>
      <c r="Q15" s="4">
        <v>12</v>
      </c>
      <c r="R15" s="8">
        <f>R14</f>
        <v>23</v>
      </c>
      <c r="S15" s="12">
        <f t="shared" si="3"/>
        <v>1</v>
      </c>
      <c r="T15" s="15">
        <f>R14/R11</f>
        <v>0.60526315789473684</v>
      </c>
      <c r="V15" s="4">
        <v>12</v>
      </c>
      <c r="W15" s="8">
        <f>W14</f>
        <v>13</v>
      </c>
      <c r="X15" s="12">
        <f t="shared" si="4"/>
        <v>1</v>
      </c>
      <c r="Y15" s="15">
        <f>W14/W11</f>
        <v>0.56521739130434778</v>
      </c>
      <c r="AA15" s="4">
        <v>12</v>
      </c>
      <c r="AB15" s="8">
        <f>AB14</f>
        <v>8</v>
      </c>
      <c r="AC15" s="12">
        <f t="shared" si="5"/>
        <v>1</v>
      </c>
      <c r="AD15" s="15">
        <f>AB14/AB11</f>
        <v>0.5714285714285714</v>
      </c>
      <c r="AF15" s="4">
        <v>12</v>
      </c>
      <c r="AG15" s="27">
        <v>65</v>
      </c>
      <c r="AH15" s="29">
        <f t="shared" si="7"/>
        <v>1</v>
      </c>
      <c r="AJ15" s="4">
        <v>12</v>
      </c>
      <c r="AK15" s="27">
        <v>35</v>
      </c>
      <c r="AL15" s="29">
        <f t="shared" si="6"/>
        <v>1</v>
      </c>
    </row>
    <row r="16" spans="2:38" x14ac:dyDescent="0.3">
      <c r="B16" s="4">
        <v>13</v>
      </c>
      <c r="C16" s="8">
        <f>C11*0.5</f>
        <v>90</v>
      </c>
      <c r="D16" s="12">
        <f t="shared" si="0"/>
        <v>0.81818181818181823</v>
      </c>
      <c r="E16" s="13"/>
      <c r="G16" s="4">
        <v>13</v>
      </c>
      <c r="H16" s="8">
        <f>H11*0.5</f>
        <v>55</v>
      </c>
      <c r="I16" s="12">
        <f t="shared" si="1"/>
        <v>0.84615384615384615</v>
      </c>
      <c r="J16" s="13"/>
      <c r="L16" s="4">
        <v>13</v>
      </c>
      <c r="M16" s="8">
        <v>32</v>
      </c>
      <c r="N16" s="12">
        <f t="shared" si="2"/>
        <v>0.8</v>
      </c>
      <c r="O16" s="13"/>
      <c r="Q16" s="4">
        <v>13</v>
      </c>
      <c r="R16" s="8">
        <f>R11*0.5</f>
        <v>19</v>
      </c>
      <c r="S16" s="12">
        <f t="shared" si="3"/>
        <v>0.82608695652173914</v>
      </c>
      <c r="T16" s="13"/>
      <c r="V16" s="4">
        <v>13</v>
      </c>
      <c r="W16" s="8">
        <v>11</v>
      </c>
      <c r="X16" s="12">
        <f t="shared" si="4"/>
        <v>0.84615384615384615</v>
      </c>
      <c r="Y16" s="13"/>
      <c r="AA16" s="4">
        <v>13</v>
      </c>
      <c r="AB16" s="8">
        <v>7</v>
      </c>
      <c r="AC16" s="12">
        <f t="shared" si="5"/>
        <v>0.875</v>
      </c>
      <c r="AD16" s="13"/>
      <c r="AF16" s="4">
        <v>13</v>
      </c>
      <c r="AG16" s="27">
        <v>65</v>
      </c>
      <c r="AH16" s="29">
        <f t="shared" si="7"/>
        <v>1</v>
      </c>
      <c r="AJ16" s="4">
        <v>13</v>
      </c>
      <c r="AK16" s="27">
        <v>35</v>
      </c>
      <c r="AL16" s="29">
        <f t="shared" si="6"/>
        <v>1</v>
      </c>
    </row>
    <row r="17" spans="2:38" x14ac:dyDescent="0.3">
      <c r="B17" s="4">
        <v>14</v>
      </c>
      <c r="C17" s="8">
        <f>C16</f>
        <v>90</v>
      </c>
      <c r="D17" s="12">
        <f t="shared" si="0"/>
        <v>1</v>
      </c>
      <c r="E17" s="13"/>
      <c r="G17" s="4">
        <v>14</v>
      </c>
      <c r="H17" s="8">
        <f>H16</f>
        <v>55</v>
      </c>
      <c r="I17" s="12">
        <f t="shared" si="1"/>
        <v>1</v>
      </c>
      <c r="J17" s="13"/>
      <c r="L17" s="4">
        <v>14</v>
      </c>
      <c r="M17" s="8">
        <f>M16</f>
        <v>32</v>
      </c>
      <c r="N17" s="12">
        <f t="shared" si="2"/>
        <v>1</v>
      </c>
      <c r="O17" s="13"/>
      <c r="Q17" s="4">
        <v>14</v>
      </c>
      <c r="R17" s="8">
        <f>R16</f>
        <v>19</v>
      </c>
      <c r="S17" s="12">
        <f t="shared" si="3"/>
        <v>1</v>
      </c>
      <c r="T17" s="13"/>
      <c r="V17" s="4">
        <v>14</v>
      </c>
      <c r="W17" s="8">
        <f>W16</f>
        <v>11</v>
      </c>
      <c r="X17" s="12">
        <f t="shared" si="4"/>
        <v>1</v>
      </c>
      <c r="Y17" s="13"/>
      <c r="AA17" s="4">
        <v>14</v>
      </c>
      <c r="AB17" s="8">
        <f>AB16</f>
        <v>7</v>
      </c>
      <c r="AC17" s="12">
        <f t="shared" si="5"/>
        <v>1</v>
      </c>
      <c r="AD17" s="13"/>
      <c r="AF17" s="4">
        <v>14</v>
      </c>
      <c r="AG17" s="27">
        <v>65</v>
      </c>
      <c r="AH17" s="29">
        <f t="shared" si="7"/>
        <v>1</v>
      </c>
      <c r="AJ17" s="4">
        <v>14</v>
      </c>
      <c r="AK17" s="27">
        <v>35</v>
      </c>
      <c r="AL17" s="29">
        <f t="shared" si="6"/>
        <v>1</v>
      </c>
    </row>
    <row r="18" spans="2:38" x14ac:dyDescent="0.3">
      <c r="B18" s="4">
        <v>15</v>
      </c>
      <c r="C18" s="8">
        <f>C17</f>
        <v>90</v>
      </c>
      <c r="D18" s="12">
        <f t="shared" si="0"/>
        <v>1</v>
      </c>
      <c r="E18" s="13"/>
      <c r="G18" s="4">
        <v>15</v>
      </c>
      <c r="H18" s="8">
        <f>H17</f>
        <v>55</v>
      </c>
      <c r="I18" s="12">
        <f t="shared" si="1"/>
        <v>1</v>
      </c>
      <c r="J18" s="13"/>
      <c r="L18" s="4">
        <v>15</v>
      </c>
      <c r="M18" s="8">
        <f>M17</f>
        <v>32</v>
      </c>
      <c r="N18" s="12">
        <f t="shared" si="2"/>
        <v>1</v>
      </c>
      <c r="O18" s="13"/>
      <c r="Q18" s="4">
        <v>15</v>
      </c>
      <c r="R18" s="8">
        <f>R17</f>
        <v>19</v>
      </c>
      <c r="S18" s="12">
        <f t="shared" si="3"/>
        <v>1</v>
      </c>
      <c r="T18" s="13"/>
      <c r="V18" s="4">
        <v>15</v>
      </c>
      <c r="W18" s="8">
        <f>W17</f>
        <v>11</v>
      </c>
      <c r="X18" s="12">
        <f t="shared" si="4"/>
        <v>1</v>
      </c>
      <c r="Y18" s="13"/>
      <c r="AA18" s="4">
        <v>15</v>
      </c>
      <c r="AB18" s="8">
        <f>AB17</f>
        <v>7</v>
      </c>
      <c r="AC18" s="12">
        <f t="shared" si="5"/>
        <v>1</v>
      </c>
      <c r="AD18" s="13"/>
      <c r="AF18" s="4">
        <v>15</v>
      </c>
      <c r="AG18" s="27">
        <v>65</v>
      </c>
      <c r="AH18" s="29">
        <f t="shared" si="7"/>
        <v>1</v>
      </c>
      <c r="AJ18" s="4">
        <v>15</v>
      </c>
      <c r="AK18" s="27">
        <v>35</v>
      </c>
      <c r="AL18" s="29">
        <f t="shared" si="6"/>
        <v>1</v>
      </c>
    </row>
    <row r="19" spans="2:38" x14ac:dyDescent="0.3">
      <c r="B19" s="4">
        <v>16</v>
      </c>
      <c r="C19" s="8">
        <f>C18</f>
        <v>90</v>
      </c>
      <c r="D19" s="12">
        <f t="shared" si="0"/>
        <v>1</v>
      </c>
      <c r="E19" s="15">
        <f>IF(C11=0,0,IF(C19=0,0,C19/C11))</f>
        <v>0.5</v>
      </c>
      <c r="G19" s="4">
        <v>16</v>
      </c>
      <c r="H19" s="8">
        <f>H18</f>
        <v>55</v>
      </c>
      <c r="I19" s="12">
        <f t="shared" si="1"/>
        <v>1</v>
      </c>
      <c r="J19" s="15">
        <f>IF(H11=0,0,IF(H19=0,0,H19/H11))</f>
        <v>0.5</v>
      </c>
      <c r="L19" s="4">
        <v>16</v>
      </c>
      <c r="M19" s="8">
        <f>M18</f>
        <v>32</v>
      </c>
      <c r="N19" s="12">
        <f t="shared" si="2"/>
        <v>1</v>
      </c>
      <c r="O19" s="15">
        <f>IF(M11=0,0,IF(M19=0,0,M19/M11))</f>
        <v>0.49230769230769234</v>
      </c>
      <c r="Q19" s="4">
        <v>16</v>
      </c>
      <c r="R19" s="8">
        <f>R18</f>
        <v>19</v>
      </c>
      <c r="S19" s="12">
        <f t="shared" si="3"/>
        <v>1</v>
      </c>
      <c r="T19" s="15">
        <f>IF(R11=0,0,IF(R19=0,0,R19/R11))</f>
        <v>0.5</v>
      </c>
      <c r="V19" s="4">
        <v>16</v>
      </c>
      <c r="W19" s="8">
        <f>W18</f>
        <v>11</v>
      </c>
      <c r="X19" s="12">
        <f t="shared" si="4"/>
        <v>1</v>
      </c>
      <c r="Y19" s="15">
        <f>IF(W11=0,0,IF(W19=0,0,W19/W11))</f>
        <v>0.47826086956521741</v>
      </c>
      <c r="AA19" s="4">
        <v>16</v>
      </c>
      <c r="AB19" s="8">
        <f>AB18</f>
        <v>7</v>
      </c>
      <c r="AC19" s="12">
        <f t="shared" si="5"/>
        <v>1</v>
      </c>
      <c r="AD19" s="15">
        <f>IF(AB11=0,0,IF(AB19=0,0,AB19/AB11))</f>
        <v>0.5</v>
      </c>
      <c r="AF19" s="4">
        <v>16</v>
      </c>
      <c r="AG19" s="27">
        <v>65</v>
      </c>
      <c r="AH19" s="29">
        <f t="shared" si="7"/>
        <v>1</v>
      </c>
      <c r="AJ19" s="4">
        <v>16</v>
      </c>
      <c r="AK19" s="27">
        <v>35</v>
      </c>
      <c r="AL19" s="29">
        <f t="shared" si="6"/>
        <v>1</v>
      </c>
    </row>
    <row r="20" spans="2:38" x14ac:dyDescent="0.3">
      <c r="B20" s="19">
        <v>17</v>
      </c>
      <c r="C20" s="8">
        <v>80</v>
      </c>
      <c r="D20" s="20">
        <f t="shared" si="0"/>
        <v>0.88888888888888884</v>
      </c>
      <c r="E20" s="18" t="s">
        <v>11</v>
      </c>
      <c r="G20" s="19">
        <v>17</v>
      </c>
      <c r="H20" s="8">
        <v>50</v>
      </c>
      <c r="I20" s="20">
        <f t="shared" si="1"/>
        <v>0.90909090909090906</v>
      </c>
      <c r="J20" s="18" t="s">
        <v>11</v>
      </c>
      <c r="L20" s="19">
        <v>17</v>
      </c>
      <c r="M20" s="8">
        <v>29</v>
      </c>
      <c r="N20" s="20">
        <f t="shared" si="2"/>
        <v>0.90625</v>
      </c>
      <c r="O20" s="18" t="s">
        <v>11</v>
      </c>
      <c r="Q20" s="19">
        <v>17</v>
      </c>
      <c r="R20" s="8">
        <v>17</v>
      </c>
      <c r="S20" s="20">
        <f t="shared" si="3"/>
        <v>0.89473684210526316</v>
      </c>
      <c r="T20" s="18" t="s">
        <v>11</v>
      </c>
      <c r="V20" s="19">
        <v>17</v>
      </c>
      <c r="W20" s="8">
        <v>10</v>
      </c>
      <c r="X20" s="20">
        <f t="shared" si="4"/>
        <v>0.90909090909090906</v>
      </c>
      <c r="Y20" s="18" t="s">
        <v>11</v>
      </c>
      <c r="AA20" s="19">
        <v>17</v>
      </c>
      <c r="AB20" s="8">
        <v>6</v>
      </c>
      <c r="AC20" s="20">
        <f t="shared" si="5"/>
        <v>0.8571428571428571</v>
      </c>
      <c r="AD20" s="18" t="s">
        <v>11</v>
      </c>
      <c r="AF20" s="4">
        <v>17</v>
      </c>
      <c r="AG20" s="27">
        <v>50</v>
      </c>
      <c r="AH20" s="28">
        <f t="shared" si="7"/>
        <v>0.76923076923076927</v>
      </c>
      <c r="AJ20" s="4">
        <v>17</v>
      </c>
      <c r="AK20" s="27">
        <v>25</v>
      </c>
      <c r="AL20" s="28">
        <f t="shared" si="6"/>
        <v>0.7142857142857143</v>
      </c>
    </row>
    <row r="21" spans="2:38" x14ac:dyDescent="0.3">
      <c r="B21" s="4">
        <v>18</v>
      </c>
      <c r="C21" s="8">
        <v>65</v>
      </c>
      <c r="D21" s="12">
        <f t="shared" si="0"/>
        <v>0.8125</v>
      </c>
      <c r="E21" s="15">
        <f>C21/C19</f>
        <v>0.72222222222222221</v>
      </c>
      <c r="G21" s="4">
        <v>18</v>
      </c>
      <c r="H21" s="8">
        <v>38</v>
      </c>
      <c r="I21" s="12">
        <f t="shared" si="1"/>
        <v>0.76</v>
      </c>
      <c r="J21" s="15">
        <f>H21/H19</f>
        <v>0.69090909090909092</v>
      </c>
      <c r="L21" s="4">
        <v>18</v>
      </c>
      <c r="M21" s="8">
        <v>22</v>
      </c>
      <c r="N21" s="12">
        <f t="shared" si="2"/>
        <v>0.75862068965517238</v>
      </c>
      <c r="O21" s="15">
        <f>M21/M19</f>
        <v>0.6875</v>
      </c>
      <c r="Q21" s="4">
        <v>18</v>
      </c>
      <c r="R21" s="8">
        <v>13</v>
      </c>
      <c r="S21" s="12">
        <f t="shared" si="3"/>
        <v>0.76470588235294112</v>
      </c>
      <c r="T21" s="15">
        <f>R21/R19</f>
        <v>0.68421052631578949</v>
      </c>
      <c r="V21" s="4">
        <v>18</v>
      </c>
      <c r="W21" s="8">
        <v>8</v>
      </c>
      <c r="X21" s="12">
        <f t="shared" si="4"/>
        <v>0.8</v>
      </c>
      <c r="Y21" s="15">
        <f>W21/W19</f>
        <v>0.72727272727272729</v>
      </c>
      <c r="AA21" s="4">
        <v>18</v>
      </c>
      <c r="AB21" s="8">
        <v>5</v>
      </c>
      <c r="AC21" s="12">
        <f t="shared" si="5"/>
        <v>0.83333333333333337</v>
      </c>
      <c r="AD21" s="15">
        <f>AB21/AB19</f>
        <v>0.7142857142857143</v>
      </c>
      <c r="AF21" s="4">
        <v>18</v>
      </c>
      <c r="AG21" s="27">
        <v>25</v>
      </c>
      <c r="AH21" s="28">
        <f t="shared" si="7"/>
        <v>0.5</v>
      </c>
      <c r="AJ21" s="4">
        <v>18</v>
      </c>
      <c r="AK21" s="27">
        <v>12</v>
      </c>
      <c r="AL21" s="28">
        <f t="shared" si="6"/>
        <v>0.48</v>
      </c>
    </row>
    <row r="22" spans="2:38" x14ac:dyDescent="0.3">
      <c r="B22" s="4">
        <v>19</v>
      </c>
      <c r="C22" s="8">
        <f>C19*0.5</f>
        <v>45</v>
      </c>
      <c r="D22" s="12">
        <f t="shared" si="0"/>
        <v>0.69230769230769229</v>
      </c>
      <c r="E22" s="13"/>
      <c r="G22" s="4">
        <v>19</v>
      </c>
      <c r="H22" s="8">
        <v>27</v>
      </c>
      <c r="I22" s="12">
        <f t="shared" si="1"/>
        <v>0.71052631578947367</v>
      </c>
      <c r="J22" s="13"/>
      <c r="L22" s="4">
        <v>19</v>
      </c>
      <c r="M22" s="8">
        <f>M19*0.5</f>
        <v>16</v>
      </c>
      <c r="N22" s="12">
        <f t="shared" si="2"/>
        <v>0.72727272727272729</v>
      </c>
      <c r="O22" s="13"/>
      <c r="Q22" s="4">
        <v>19</v>
      </c>
      <c r="R22" s="8">
        <v>9</v>
      </c>
      <c r="S22" s="12">
        <f t="shared" si="3"/>
        <v>0.69230769230769229</v>
      </c>
      <c r="T22" s="13"/>
      <c r="V22" s="4">
        <v>19</v>
      </c>
      <c r="W22" s="8">
        <v>6</v>
      </c>
      <c r="X22" s="12">
        <f t="shared" si="4"/>
        <v>0.75</v>
      </c>
      <c r="Y22" s="13"/>
      <c r="AA22" s="4">
        <v>19</v>
      </c>
      <c r="AB22" s="8">
        <v>4</v>
      </c>
      <c r="AC22" s="12">
        <f t="shared" si="5"/>
        <v>0.8</v>
      </c>
      <c r="AD22" s="13"/>
      <c r="AF22" s="4">
        <v>19</v>
      </c>
      <c r="AG22" s="27">
        <v>12</v>
      </c>
      <c r="AH22" s="28">
        <f t="shared" si="7"/>
        <v>0.48</v>
      </c>
      <c r="AJ22" s="4">
        <v>19</v>
      </c>
      <c r="AK22" s="27">
        <v>6</v>
      </c>
      <c r="AL22" s="28">
        <f t="shared" si="6"/>
        <v>0.5</v>
      </c>
    </row>
    <row r="23" spans="2:38" x14ac:dyDescent="0.3">
      <c r="B23" s="4">
        <v>20</v>
      </c>
      <c r="C23" s="8">
        <f>C22</f>
        <v>45</v>
      </c>
      <c r="D23" s="12">
        <f t="shared" si="0"/>
        <v>1</v>
      </c>
      <c r="E23" s="15">
        <f>C23/C19</f>
        <v>0.5</v>
      </c>
      <c r="G23" s="4">
        <v>20</v>
      </c>
      <c r="H23" s="8">
        <f>H22</f>
        <v>27</v>
      </c>
      <c r="I23" s="12">
        <f t="shared" si="1"/>
        <v>1</v>
      </c>
      <c r="J23" s="15">
        <f>H23/H19</f>
        <v>0.49090909090909091</v>
      </c>
      <c r="L23" s="4">
        <v>20</v>
      </c>
      <c r="M23" s="8">
        <f>M22</f>
        <v>16</v>
      </c>
      <c r="N23" s="12">
        <f t="shared" si="2"/>
        <v>1</v>
      </c>
      <c r="O23" s="15">
        <f>M23/M19</f>
        <v>0.5</v>
      </c>
      <c r="Q23" s="4">
        <v>20</v>
      </c>
      <c r="R23" s="8">
        <f>R22</f>
        <v>9</v>
      </c>
      <c r="S23" s="12">
        <f t="shared" si="3"/>
        <v>1</v>
      </c>
      <c r="T23" s="15">
        <f>R23/R19</f>
        <v>0.47368421052631576</v>
      </c>
      <c r="V23" s="4">
        <v>20</v>
      </c>
      <c r="W23" s="8">
        <f>W22</f>
        <v>6</v>
      </c>
      <c r="X23" s="12">
        <f t="shared" si="4"/>
        <v>1</v>
      </c>
      <c r="Y23" s="15">
        <f>W23/W19</f>
        <v>0.54545454545454541</v>
      </c>
      <c r="AA23" s="4">
        <v>20</v>
      </c>
      <c r="AB23" s="8">
        <f>AB22</f>
        <v>4</v>
      </c>
      <c r="AC23" s="12">
        <f t="shared" si="5"/>
        <v>1</v>
      </c>
      <c r="AD23" s="15">
        <f>AB23/AB19</f>
        <v>0.5714285714285714</v>
      </c>
      <c r="AF23" s="4">
        <v>20</v>
      </c>
      <c r="AG23" s="27">
        <v>12</v>
      </c>
      <c r="AH23" s="29">
        <f t="shared" si="7"/>
        <v>1</v>
      </c>
      <c r="AJ23" s="4">
        <v>20</v>
      </c>
      <c r="AK23" s="27">
        <v>6</v>
      </c>
      <c r="AL23" s="29">
        <f t="shared" si="6"/>
        <v>1</v>
      </c>
    </row>
    <row r="24" spans="2:38" x14ac:dyDescent="0.3">
      <c r="B24" s="4">
        <v>21</v>
      </c>
      <c r="C24" s="8">
        <v>35</v>
      </c>
      <c r="D24" s="12">
        <f>IF(C24=0,0,IF(C23=0,0,C24/C23))</f>
        <v>0.77777777777777779</v>
      </c>
      <c r="E24" s="15">
        <f>C24/C19</f>
        <v>0.3888888888888889</v>
      </c>
      <c r="G24" s="4">
        <v>21</v>
      </c>
      <c r="H24" s="8">
        <v>21</v>
      </c>
      <c r="I24" s="12">
        <f t="shared" si="1"/>
        <v>0.77777777777777779</v>
      </c>
      <c r="J24" s="15"/>
      <c r="L24" s="4">
        <v>21</v>
      </c>
      <c r="M24" s="8">
        <v>12</v>
      </c>
      <c r="N24" s="12">
        <f t="shared" si="2"/>
        <v>0.75</v>
      </c>
      <c r="O24" s="15"/>
      <c r="Q24" s="4">
        <v>21</v>
      </c>
      <c r="R24" s="8">
        <v>8</v>
      </c>
      <c r="S24" s="12">
        <f t="shared" si="3"/>
        <v>0.88888888888888884</v>
      </c>
      <c r="T24" s="15"/>
      <c r="V24" s="4">
        <v>21</v>
      </c>
      <c r="W24" s="8">
        <v>4</v>
      </c>
      <c r="X24" s="12">
        <f t="shared" si="4"/>
        <v>0.66666666666666663</v>
      </c>
      <c r="Y24" s="15"/>
      <c r="AA24" s="4">
        <v>21</v>
      </c>
      <c r="AB24" s="8">
        <v>3</v>
      </c>
      <c r="AC24" s="12">
        <f t="shared" si="5"/>
        <v>0.75</v>
      </c>
      <c r="AD24" s="15"/>
      <c r="AF24" s="4">
        <v>21</v>
      </c>
      <c r="AG24" s="27">
        <v>6</v>
      </c>
      <c r="AH24" s="28">
        <f t="shared" si="7"/>
        <v>0.5</v>
      </c>
      <c r="AJ24" s="4">
        <v>21</v>
      </c>
      <c r="AK24" s="27">
        <v>3</v>
      </c>
      <c r="AL24" s="28">
        <f t="shared" si="6"/>
        <v>0.5</v>
      </c>
    </row>
    <row r="25" spans="2:38" x14ac:dyDescent="0.3">
      <c r="B25" s="4">
        <v>22</v>
      </c>
      <c r="C25" s="8">
        <f>C24</f>
        <v>35</v>
      </c>
      <c r="D25" s="12">
        <f t="shared" si="0"/>
        <v>1</v>
      </c>
      <c r="E25" s="13"/>
      <c r="G25" s="4">
        <v>22</v>
      </c>
      <c r="H25" s="8">
        <f>H24</f>
        <v>21</v>
      </c>
      <c r="I25" s="12">
        <f t="shared" si="1"/>
        <v>1</v>
      </c>
      <c r="J25" s="13"/>
      <c r="L25" s="4">
        <v>22</v>
      </c>
      <c r="M25" s="8">
        <f>M24</f>
        <v>12</v>
      </c>
      <c r="N25" s="12">
        <f t="shared" si="2"/>
        <v>1</v>
      </c>
      <c r="O25" s="13"/>
      <c r="Q25" s="4">
        <v>22</v>
      </c>
      <c r="R25" s="8">
        <f>R24</f>
        <v>8</v>
      </c>
      <c r="S25" s="12">
        <f t="shared" si="3"/>
        <v>1</v>
      </c>
      <c r="T25" s="13"/>
      <c r="V25" s="4">
        <v>22</v>
      </c>
      <c r="W25" s="8">
        <f>W24</f>
        <v>4</v>
      </c>
      <c r="X25" s="12">
        <f t="shared" si="4"/>
        <v>1</v>
      </c>
      <c r="Y25" s="13"/>
      <c r="AA25" s="4">
        <v>22</v>
      </c>
      <c r="AB25" s="8">
        <f>AB24</f>
        <v>3</v>
      </c>
      <c r="AC25" s="12">
        <f t="shared" si="5"/>
        <v>1</v>
      </c>
      <c r="AD25" s="13"/>
      <c r="AF25" s="4">
        <v>22</v>
      </c>
      <c r="AG25" s="27">
        <v>6</v>
      </c>
      <c r="AH25" s="29">
        <f t="shared" si="7"/>
        <v>1</v>
      </c>
      <c r="AJ25" s="4">
        <v>22</v>
      </c>
      <c r="AK25" s="27">
        <v>3</v>
      </c>
      <c r="AL25" s="29">
        <f t="shared" si="6"/>
        <v>1</v>
      </c>
    </row>
    <row r="26" spans="2:38" x14ac:dyDescent="0.3">
      <c r="B26" s="4">
        <v>23</v>
      </c>
      <c r="C26" s="8">
        <f t="shared" ref="C26:C35" si="8">C25</f>
        <v>35</v>
      </c>
      <c r="D26" s="12">
        <f t="shared" si="0"/>
        <v>1</v>
      </c>
      <c r="E26" s="13"/>
      <c r="G26" s="4">
        <v>23</v>
      </c>
      <c r="H26" s="8">
        <f t="shared" ref="H26:H35" si="9">H25</f>
        <v>21</v>
      </c>
      <c r="I26" s="12">
        <f t="shared" si="1"/>
        <v>1</v>
      </c>
      <c r="J26" s="13"/>
      <c r="L26" s="4">
        <v>23</v>
      </c>
      <c r="M26" s="8">
        <f t="shared" ref="M26:M35" si="10">M25</f>
        <v>12</v>
      </c>
      <c r="N26" s="12">
        <f t="shared" si="2"/>
        <v>1</v>
      </c>
      <c r="O26" s="13"/>
      <c r="Q26" s="4">
        <v>23</v>
      </c>
      <c r="R26" s="8">
        <f t="shared" ref="R26:R35" si="11">R25</f>
        <v>8</v>
      </c>
      <c r="S26" s="12">
        <f t="shared" si="3"/>
        <v>1</v>
      </c>
      <c r="T26" s="13"/>
      <c r="V26" s="4">
        <v>23</v>
      </c>
      <c r="W26" s="8">
        <f t="shared" ref="W26:W35" si="12">W25</f>
        <v>4</v>
      </c>
      <c r="X26" s="12">
        <f t="shared" si="4"/>
        <v>1</v>
      </c>
      <c r="Y26" s="13"/>
      <c r="AA26" s="4">
        <v>23</v>
      </c>
      <c r="AB26" s="8">
        <f t="shared" ref="AB26:AB35" si="13">AB25</f>
        <v>3</v>
      </c>
      <c r="AC26" s="12">
        <f t="shared" si="5"/>
        <v>1</v>
      </c>
      <c r="AD26" s="13"/>
      <c r="AF26" s="4">
        <v>23</v>
      </c>
      <c r="AG26" s="27">
        <v>6</v>
      </c>
      <c r="AH26" s="29">
        <f t="shared" si="7"/>
        <v>1</v>
      </c>
      <c r="AJ26" s="4">
        <v>23</v>
      </c>
      <c r="AK26" s="27">
        <v>3</v>
      </c>
      <c r="AL26" s="29">
        <f t="shared" si="6"/>
        <v>1</v>
      </c>
    </row>
    <row r="27" spans="2:38" x14ac:dyDescent="0.3">
      <c r="B27" s="4">
        <v>24</v>
      </c>
      <c r="C27" s="8">
        <f t="shared" si="8"/>
        <v>35</v>
      </c>
      <c r="D27" s="12">
        <f t="shared" si="0"/>
        <v>1</v>
      </c>
      <c r="E27" s="15">
        <f>C27/C19</f>
        <v>0.3888888888888889</v>
      </c>
      <c r="G27" s="4">
        <v>24</v>
      </c>
      <c r="H27" s="8">
        <f t="shared" si="9"/>
        <v>21</v>
      </c>
      <c r="I27" s="12">
        <f t="shared" si="1"/>
        <v>1</v>
      </c>
      <c r="J27" s="15">
        <f>H27/H19</f>
        <v>0.38181818181818183</v>
      </c>
      <c r="L27" s="4">
        <v>24</v>
      </c>
      <c r="M27" s="8">
        <f t="shared" si="10"/>
        <v>12</v>
      </c>
      <c r="N27" s="12">
        <f t="shared" si="2"/>
        <v>1</v>
      </c>
      <c r="O27" s="15">
        <f>M27/M19</f>
        <v>0.375</v>
      </c>
      <c r="Q27" s="4">
        <v>24</v>
      </c>
      <c r="R27" s="8">
        <f t="shared" si="11"/>
        <v>8</v>
      </c>
      <c r="S27" s="12">
        <f t="shared" si="3"/>
        <v>1</v>
      </c>
      <c r="T27" s="15">
        <f>R27/R19</f>
        <v>0.42105263157894735</v>
      </c>
      <c r="V27" s="4">
        <v>24</v>
      </c>
      <c r="W27" s="8">
        <f t="shared" si="12"/>
        <v>4</v>
      </c>
      <c r="X27" s="12">
        <f t="shared" si="4"/>
        <v>1</v>
      </c>
      <c r="Y27" s="15">
        <f>W27/W19</f>
        <v>0.36363636363636365</v>
      </c>
      <c r="AA27" s="4">
        <v>24</v>
      </c>
      <c r="AB27" s="8">
        <f t="shared" si="13"/>
        <v>3</v>
      </c>
      <c r="AC27" s="12">
        <f t="shared" si="5"/>
        <v>1</v>
      </c>
      <c r="AD27" s="15">
        <f>AB27/AB19</f>
        <v>0.42857142857142855</v>
      </c>
      <c r="AF27" s="4">
        <v>24</v>
      </c>
      <c r="AG27" s="27">
        <v>6</v>
      </c>
      <c r="AH27" s="29">
        <f t="shared" si="7"/>
        <v>1</v>
      </c>
      <c r="AJ27" s="4">
        <v>24</v>
      </c>
      <c r="AK27" s="27">
        <v>3</v>
      </c>
      <c r="AL27" s="29">
        <f t="shared" si="6"/>
        <v>1</v>
      </c>
    </row>
    <row r="28" spans="2:38" x14ac:dyDescent="0.3">
      <c r="B28" s="4">
        <v>25</v>
      </c>
      <c r="C28" s="8">
        <v>30</v>
      </c>
      <c r="D28" s="12">
        <f t="shared" si="0"/>
        <v>0.8571428571428571</v>
      </c>
      <c r="E28" s="13"/>
      <c r="G28" s="4">
        <v>25</v>
      </c>
      <c r="H28" s="8">
        <v>18</v>
      </c>
      <c r="I28" s="12">
        <f t="shared" si="1"/>
        <v>0.8571428571428571</v>
      </c>
      <c r="J28" s="13"/>
      <c r="L28" s="4">
        <v>25</v>
      </c>
      <c r="M28" s="8">
        <v>10</v>
      </c>
      <c r="N28" s="12">
        <f t="shared" si="2"/>
        <v>0.83333333333333337</v>
      </c>
      <c r="O28" s="13"/>
      <c r="Q28" s="4">
        <v>25</v>
      </c>
      <c r="R28" s="8">
        <v>6</v>
      </c>
      <c r="S28" s="12">
        <f t="shared" si="3"/>
        <v>0.75</v>
      </c>
      <c r="T28" s="13"/>
      <c r="V28" s="4">
        <v>25</v>
      </c>
      <c r="W28" s="8">
        <v>3</v>
      </c>
      <c r="X28" s="12">
        <f t="shared" si="4"/>
        <v>0.75</v>
      </c>
      <c r="Y28" s="13"/>
      <c r="AA28" s="4">
        <v>25</v>
      </c>
      <c r="AB28" s="8">
        <v>2</v>
      </c>
      <c r="AC28" s="12">
        <f t="shared" si="5"/>
        <v>0.66666666666666663</v>
      </c>
      <c r="AD28" s="13"/>
      <c r="AF28" s="4">
        <v>25</v>
      </c>
      <c r="AG28" s="27">
        <v>2</v>
      </c>
      <c r="AH28" s="28">
        <f t="shared" si="7"/>
        <v>0.33333333333333331</v>
      </c>
      <c r="AJ28" s="4">
        <v>25</v>
      </c>
      <c r="AK28" s="27">
        <v>1</v>
      </c>
      <c r="AL28" s="28">
        <f t="shared" si="6"/>
        <v>0.33333333333333331</v>
      </c>
    </row>
    <row r="29" spans="2:38" x14ac:dyDescent="0.3">
      <c r="B29" s="3">
        <v>26</v>
      </c>
      <c r="C29" s="8">
        <f t="shared" si="8"/>
        <v>30</v>
      </c>
      <c r="D29" s="12">
        <f t="shared" si="0"/>
        <v>1</v>
      </c>
      <c r="E29" s="13"/>
      <c r="G29" s="3">
        <v>26</v>
      </c>
      <c r="H29" s="8">
        <f t="shared" si="9"/>
        <v>18</v>
      </c>
      <c r="I29" s="12">
        <f t="shared" si="1"/>
        <v>1</v>
      </c>
      <c r="J29" s="13"/>
      <c r="L29" s="3">
        <v>26</v>
      </c>
      <c r="M29" s="8">
        <f t="shared" si="10"/>
        <v>10</v>
      </c>
      <c r="N29" s="12">
        <f t="shared" si="2"/>
        <v>1</v>
      </c>
      <c r="O29" s="13"/>
      <c r="Q29" s="3">
        <v>26</v>
      </c>
      <c r="R29" s="8">
        <f t="shared" si="11"/>
        <v>6</v>
      </c>
      <c r="S29" s="12">
        <f t="shared" si="3"/>
        <v>1</v>
      </c>
      <c r="T29" s="13"/>
      <c r="V29" s="3">
        <v>26</v>
      </c>
      <c r="W29" s="8">
        <f t="shared" si="12"/>
        <v>3</v>
      </c>
      <c r="X29" s="12">
        <f t="shared" si="4"/>
        <v>1</v>
      </c>
      <c r="Y29" s="13"/>
      <c r="AA29" s="3">
        <v>26</v>
      </c>
      <c r="AB29" s="8">
        <f t="shared" si="13"/>
        <v>2</v>
      </c>
      <c r="AC29" s="12">
        <f t="shared" si="5"/>
        <v>1</v>
      </c>
      <c r="AD29" s="13"/>
      <c r="AF29" s="3">
        <v>26</v>
      </c>
      <c r="AG29" s="27">
        <v>2</v>
      </c>
      <c r="AH29" s="29">
        <f t="shared" si="7"/>
        <v>1</v>
      </c>
      <c r="AJ29" s="3">
        <v>26</v>
      </c>
      <c r="AK29" s="27">
        <v>1</v>
      </c>
      <c r="AL29" s="29">
        <f t="shared" si="6"/>
        <v>1</v>
      </c>
    </row>
    <row r="30" spans="2:38" x14ac:dyDescent="0.3">
      <c r="B30" s="3">
        <v>27</v>
      </c>
      <c r="C30" s="8">
        <f t="shared" si="8"/>
        <v>30</v>
      </c>
      <c r="D30" s="12">
        <f t="shared" si="0"/>
        <v>1</v>
      </c>
      <c r="E30" s="13"/>
      <c r="G30" s="3">
        <v>27</v>
      </c>
      <c r="H30" s="8">
        <f t="shared" si="9"/>
        <v>18</v>
      </c>
      <c r="I30" s="12">
        <f t="shared" si="1"/>
        <v>1</v>
      </c>
      <c r="J30" s="13"/>
      <c r="L30" s="3">
        <v>27</v>
      </c>
      <c r="M30" s="8">
        <f t="shared" si="10"/>
        <v>10</v>
      </c>
      <c r="N30" s="12">
        <f t="shared" si="2"/>
        <v>1</v>
      </c>
      <c r="O30" s="13"/>
      <c r="Q30" s="3">
        <v>27</v>
      </c>
      <c r="R30" s="8">
        <f t="shared" si="11"/>
        <v>6</v>
      </c>
      <c r="S30" s="12">
        <f t="shared" si="3"/>
        <v>1</v>
      </c>
      <c r="T30" s="13"/>
      <c r="V30" s="3">
        <v>27</v>
      </c>
      <c r="W30" s="8">
        <f t="shared" si="12"/>
        <v>3</v>
      </c>
      <c r="X30" s="12">
        <f t="shared" si="4"/>
        <v>1</v>
      </c>
      <c r="Y30" s="13"/>
      <c r="AA30" s="3">
        <v>27</v>
      </c>
      <c r="AB30" s="8">
        <f t="shared" si="13"/>
        <v>2</v>
      </c>
      <c r="AC30" s="12">
        <f t="shared" si="5"/>
        <v>1</v>
      </c>
      <c r="AD30" s="13"/>
      <c r="AF30" s="3">
        <v>27</v>
      </c>
      <c r="AG30" s="27">
        <v>2</v>
      </c>
      <c r="AH30" s="29">
        <f t="shared" si="7"/>
        <v>1</v>
      </c>
      <c r="AJ30" s="3">
        <v>27</v>
      </c>
      <c r="AK30" s="27">
        <v>1</v>
      </c>
      <c r="AL30" s="29">
        <f t="shared" si="6"/>
        <v>1</v>
      </c>
    </row>
    <row r="31" spans="2:38" x14ac:dyDescent="0.3">
      <c r="B31" s="3">
        <v>28</v>
      </c>
      <c r="C31" s="8">
        <f t="shared" si="8"/>
        <v>30</v>
      </c>
      <c r="D31" s="12">
        <f t="shared" si="0"/>
        <v>1</v>
      </c>
      <c r="E31" s="13"/>
      <c r="G31" s="3">
        <v>28</v>
      </c>
      <c r="H31" s="8">
        <f t="shared" si="9"/>
        <v>18</v>
      </c>
      <c r="I31" s="12">
        <f t="shared" si="1"/>
        <v>1</v>
      </c>
      <c r="J31" s="13"/>
      <c r="L31" s="3">
        <v>28</v>
      </c>
      <c r="M31" s="8">
        <f t="shared" si="10"/>
        <v>10</v>
      </c>
      <c r="N31" s="12">
        <f t="shared" si="2"/>
        <v>1</v>
      </c>
      <c r="O31" s="13"/>
      <c r="Q31" s="3">
        <v>28</v>
      </c>
      <c r="R31" s="8">
        <f t="shared" si="11"/>
        <v>6</v>
      </c>
      <c r="S31" s="12">
        <f t="shared" si="3"/>
        <v>1</v>
      </c>
      <c r="T31" s="13"/>
      <c r="V31" s="3">
        <v>28</v>
      </c>
      <c r="W31" s="8">
        <f t="shared" si="12"/>
        <v>3</v>
      </c>
      <c r="X31" s="12">
        <f t="shared" si="4"/>
        <v>1</v>
      </c>
      <c r="Y31" s="13"/>
      <c r="AA31" s="3">
        <v>28</v>
      </c>
      <c r="AB31" s="8">
        <f t="shared" si="13"/>
        <v>2</v>
      </c>
      <c r="AC31" s="12">
        <f t="shared" si="5"/>
        <v>1</v>
      </c>
      <c r="AD31" s="13"/>
      <c r="AF31" s="3">
        <v>28</v>
      </c>
      <c r="AG31" s="27">
        <v>2</v>
      </c>
      <c r="AH31" s="29">
        <f t="shared" si="7"/>
        <v>1</v>
      </c>
      <c r="AJ31" s="3">
        <v>28</v>
      </c>
      <c r="AK31" s="27">
        <v>1</v>
      </c>
      <c r="AL31" s="29">
        <f t="shared" si="6"/>
        <v>1</v>
      </c>
    </row>
    <row r="32" spans="2:38" x14ac:dyDescent="0.3">
      <c r="B32" s="3">
        <v>29</v>
      </c>
      <c r="C32" s="8">
        <f t="shared" si="8"/>
        <v>30</v>
      </c>
      <c r="D32" s="12">
        <f t="shared" si="0"/>
        <v>1</v>
      </c>
      <c r="E32" s="13"/>
      <c r="G32" s="3">
        <v>29</v>
      </c>
      <c r="H32" s="8">
        <f t="shared" si="9"/>
        <v>18</v>
      </c>
      <c r="I32" s="12">
        <f t="shared" si="1"/>
        <v>1</v>
      </c>
      <c r="J32" s="13"/>
      <c r="L32" s="3">
        <v>29</v>
      </c>
      <c r="M32" s="8">
        <f t="shared" si="10"/>
        <v>10</v>
      </c>
      <c r="N32" s="12">
        <f t="shared" si="2"/>
        <v>1</v>
      </c>
      <c r="O32" s="13"/>
      <c r="Q32" s="3">
        <v>29</v>
      </c>
      <c r="R32" s="8">
        <f t="shared" si="11"/>
        <v>6</v>
      </c>
      <c r="S32" s="12">
        <f t="shared" si="3"/>
        <v>1</v>
      </c>
      <c r="T32" s="13"/>
      <c r="V32" s="3">
        <v>29</v>
      </c>
      <c r="W32" s="8">
        <f t="shared" si="12"/>
        <v>3</v>
      </c>
      <c r="X32" s="12">
        <f t="shared" si="4"/>
        <v>1</v>
      </c>
      <c r="Y32" s="13"/>
      <c r="AA32" s="3">
        <v>29</v>
      </c>
      <c r="AB32" s="8">
        <f t="shared" si="13"/>
        <v>2</v>
      </c>
      <c r="AC32" s="12">
        <f t="shared" si="5"/>
        <v>1</v>
      </c>
      <c r="AD32" s="13"/>
      <c r="AF32" s="3">
        <v>29</v>
      </c>
      <c r="AG32" s="27">
        <v>2</v>
      </c>
      <c r="AH32" s="29">
        <f t="shared" si="7"/>
        <v>1</v>
      </c>
      <c r="AJ32" s="3">
        <v>29</v>
      </c>
      <c r="AK32" s="27">
        <v>1</v>
      </c>
      <c r="AL32" s="29">
        <f t="shared" si="6"/>
        <v>1</v>
      </c>
    </row>
    <row r="33" spans="2:38" x14ac:dyDescent="0.3">
      <c r="B33" s="3">
        <v>30</v>
      </c>
      <c r="C33" s="8">
        <f t="shared" si="8"/>
        <v>30</v>
      </c>
      <c r="D33" s="12">
        <f t="shared" si="0"/>
        <v>1</v>
      </c>
      <c r="E33" s="13"/>
      <c r="G33" s="3">
        <v>30</v>
      </c>
      <c r="H33" s="8">
        <f t="shared" si="9"/>
        <v>18</v>
      </c>
      <c r="I33" s="12">
        <f t="shared" si="1"/>
        <v>1</v>
      </c>
      <c r="J33" s="13"/>
      <c r="L33" s="3">
        <v>30</v>
      </c>
      <c r="M33" s="8">
        <f t="shared" si="10"/>
        <v>10</v>
      </c>
      <c r="N33" s="12">
        <f t="shared" si="2"/>
        <v>1</v>
      </c>
      <c r="O33" s="13"/>
      <c r="Q33" s="3">
        <v>30</v>
      </c>
      <c r="R33" s="8">
        <f t="shared" si="11"/>
        <v>6</v>
      </c>
      <c r="S33" s="12">
        <f t="shared" si="3"/>
        <v>1</v>
      </c>
      <c r="T33" s="13"/>
      <c r="V33" s="3">
        <v>30</v>
      </c>
      <c r="W33" s="8">
        <f t="shared" si="12"/>
        <v>3</v>
      </c>
      <c r="X33" s="12">
        <f t="shared" si="4"/>
        <v>1</v>
      </c>
      <c r="Y33" s="13"/>
      <c r="AA33" s="3">
        <v>30</v>
      </c>
      <c r="AB33" s="8">
        <f t="shared" si="13"/>
        <v>2</v>
      </c>
      <c r="AC33" s="12">
        <f t="shared" si="5"/>
        <v>1</v>
      </c>
      <c r="AD33" s="13"/>
      <c r="AF33" s="3">
        <v>30</v>
      </c>
      <c r="AG33" s="27">
        <v>2</v>
      </c>
      <c r="AH33" s="29">
        <f t="shared" si="7"/>
        <v>1</v>
      </c>
      <c r="AJ33" s="3">
        <v>30</v>
      </c>
      <c r="AK33" s="27">
        <v>1</v>
      </c>
      <c r="AL33" s="29">
        <f t="shared" si="6"/>
        <v>1</v>
      </c>
    </row>
    <row r="34" spans="2:38" x14ac:dyDescent="0.3">
      <c r="B34" s="3">
        <v>31</v>
      </c>
      <c r="C34" s="8">
        <f t="shared" si="8"/>
        <v>30</v>
      </c>
      <c r="D34" s="12">
        <f t="shared" si="0"/>
        <v>1</v>
      </c>
      <c r="E34" s="13"/>
      <c r="G34" s="3">
        <v>31</v>
      </c>
      <c r="H34" s="8">
        <f t="shared" si="9"/>
        <v>18</v>
      </c>
      <c r="I34" s="12">
        <f t="shared" si="1"/>
        <v>1</v>
      </c>
      <c r="J34" s="13"/>
      <c r="L34" s="3">
        <v>31</v>
      </c>
      <c r="M34" s="8">
        <f t="shared" si="10"/>
        <v>10</v>
      </c>
      <c r="N34" s="12">
        <f t="shared" si="2"/>
        <v>1</v>
      </c>
      <c r="O34" s="13"/>
      <c r="Q34" s="3">
        <v>31</v>
      </c>
      <c r="R34" s="8">
        <f t="shared" si="11"/>
        <v>6</v>
      </c>
      <c r="S34" s="12">
        <f t="shared" si="3"/>
        <v>1</v>
      </c>
      <c r="T34" s="13"/>
      <c r="V34" s="3">
        <v>31</v>
      </c>
      <c r="W34" s="8">
        <f t="shared" si="12"/>
        <v>3</v>
      </c>
      <c r="X34" s="12">
        <f t="shared" si="4"/>
        <v>1</v>
      </c>
      <c r="Y34" s="13"/>
      <c r="AA34" s="3">
        <v>31</v>
      </c>
      <c r="AB34" s="8">
        <f t="shared" si="13"/>
        <v>2</v>
      </c>
      <c r="AC34" s="12">
        <f t="shared" si="5"/>
        <v>1</v>
      </c>
      <c r="AD34" s="13"/>
      <c r="AF34" s="3">
        <v>31</v>
      </c>
      <c r="AG34" s="27">
        <v>2</v>
      </c>
      <c r="AH34" s="29">
        <f t="shared" si="7"/>
        <v>1</v>
      </c>
      <c r="AJ34" s="3">
        <v>31</v>
      </c>
      <c r="AK34" s="27">
        <v>1</v>
      </c>
      <c r="AL34" s="29">
        <f t="shared" si="6"/>
        <v>1</v>
      </c>
    </row>
    <row r="35" spans="2:38" x14ac:dyDescent="0.3">
      <c r="B35" s="3">
        <v>32</v>
      </c>
      <c r="C35" s="8">
        <f t="shared" si="8"/>
        <v>30</v>
      </c>
      <c r="D35" s="12">
        <f t="shared" si="0"/>
        <v>1</v>
      </c>
      <c r="E35" s="15">
        <f>C35/C19</f>
        <v>0.33333333333333331</v>
      </c>
      <c r="G35" s="3">
        <v>32</v>
      </c>
      <c r="H35" s="8">
        <f t="shared" si="9"/>
        <v>18</v>
      </c>
      <c r="I35" s="12">
        <f t="shared" si="1"/>
        <v>1</v>
      </c>
      <c r="J35" s="15">
        <f>H35/H19</f>
        <v>0.32727272727272727</v>
      </c>
      <c r="L35" s="3">
        <v>32</v>
      </c>
      <c r="M35" s="8">
        <f t="shared" si="10"/>
        <v>10</v>
      </c>
      <c r="N35" s="12">
        <f t="shared" si="2"/>
        <v>1</v>
      </c>
      <c r="O35" s="15">
        <f>M35/M19</f>
        <v>0.3125</v>
      </c>
      <c r="Q35" s="3">
        <v>32</v>
      </c>
      <c r="R35" s="8">
        <f t="shared" si="11"/>
        <v>6</v>
      </c>
      <c r="S35" s="12">
        <f t="shared" si="3"/>
        <v>1</v>
      </c>
      <c r="T35" s="15">
        <f>R35/R19</f>
        <v>0.31578947368421051</v>
      </c>
      <c r="V35" s="3">
        <v>32</v>
      </c>
      <c r="W35" s="8">
        <f t="shared" si="12"/>
        <v>3</v>
      </c>
      <c r="X35" s="12">
        <f t="shared" si="4"/>
        <v>1</v>
      </c>
      <c r="Y35" s="15">
        <f>W35/W19</f>
        <v>0.27272727272727271</v>
      </c>
      <c r="AA35" s="3">
        <v>32</v>
      </c>
      <c r="AB35" s="8">
        <f t="shared" si="13"/>
        <v>2</v>
      </c>
      <c r="AC35" s="12">
        <f t="shared" si="5"/>
        <v>1</v>
      </c>
      <c r="AD35" s="15">
        <f>AB35/AB19</f>
        <v>0.2857142857142857</v>
      </c>
      <c r="AF35" s="3">
        <v>32</v>
      </c>
      <c r="AG35" s="27">
        <v>2</v>
      </c>
      <c r="AH35" s="29">
        <f t="shared" si="7"/>
        <v>1</v>
      </c>
      <c r="AJ35" s="3">
        <v>32</v>
      </c>
      <c r="AK35" s="27">
        <v>1</v>
      </c>
      <c r="AL35" s="29">
        <f t="shared" si="6"/>
        <v>1</v>
      </c>
    </row>
    <row r="36" spans="2:38" x14ac:dyDescent="0.3">
      <c r="B36" s="30">
        <v>33</v>
      </c>
      <c r="C36" s="8">
        <f>C35</f>
        <v>30</v>
      </c>
      <c r="D36" s="20">
        <f t="shared" si="0"/>
        <v>1</v>
      </c>
      <c r="E36" s="13"/>
      <c r="G36" s="30">
        <v>33</v>
      </c>
      <c r="H36" s="8">
        <f>H35</f>
        <v>18</v>
      </c>
      <c r="I36" s="20">
        <f t="shared" si="1"/>
        <v>1</v>
      </c>
      <c r="J36" s="13"/>
      <c r="L36" s="3">
        <v>33</v>
      </c>
      <c r="M36" s="8">
        <f>M35</f>
        <v>10</v>
      </c>
      <c r="N36" s="20">
        <f t="shared" si="2"/>
        <v>1</v>
      </c>
      <c r="O36" s="13"/>
      <c r="Q36" s="3">
        <v>33</v>
      </c>
      <c r="R36" s="8">
        <f>R35</f>
        <v>6</v>
      </c>
      <c r="S36" s="20">
        <f t="shared" si="3"/>
        <v>1</v>
      </c>
      <c r="T36" s="13"/>
      <c r="V36" s="3">
        <v>33</v>
      </c>
      <c r="W36" s="8">
        <f>W35</f>
        <v>3</v>
      </c>
      <c r="X36" s="20">
        <f t="shared" si="4"/>
        <v>1</v>
      </c>
      <c r="Y36" s="13"/>
      <c r="AA36" s="3">
        <v>33</v>
      </c>
      <c r="AB36" s="8">
        <f>AB35</f>
        <v>2</v>
      </c>
      <c r="AC36" s="20">
        <f t="shared" si="5"/>
        <v>1</v>
      </c>
      <c r="AD36" s="13"/>
      <c r="AF36" s="3">
        <v>33</v>
      </c>
      <c r="AG36" s="27">
        <v>0</v>
      </c>
      <c r="AH36" s="29">
        <f t="shared" si="7"/>
        <v>0</v>
      </c>
      <c r="AJ36" s="3">
        <v>33</v>
      </c>
      <c r="AK36" s="27">
        <v>0</v>
      </c>
      <c r="AL36" s="29">
        <f t="shared" si="6"/>
        <v>0</v>
      </c>
    </row>
    <row r="37" spans="2:38" x14ac:dyDescent="0.3">
      <c r="B37" s="3">
        <v>34</v>
      </c>
      <c r="C37" s="8">
        <f>C36*0.5</f>
        <v>15</v>
      </c>
      <c r="D37" s="12">
        <f>IF(C37=0,0,IF(C36=0,0,C37/C36))</f>
        <v>0.5</v>
      </c>
      <c r="E37" s="15">
        <f>C37/C35</f>
        <v>0.5</v>
      </c>
      <c r="G37" s="3">
        <v>34</v>
      </c>
      <c r="H37" s="8">
        <f>H36*0.5</f>
        <v>9</v>
      </c>
      <c r="I37" s="12">
        <f t="shared" si="1"/>
        <v>0.5</v>
      </c>
      <c r="J37" s="15">
        <f>H37/H35</f>
        <v>0.5</v>
      </c>
      <c r="L37" s="3">
        <v>34</v>
      </c>
      <c r="M37" s="8">
        <v>5</v>
      </c>
      <c r="N37" s="12">
        <f t="shared" si="2"/>
        <v>0.5</v>
      </c>
      <c r="O37" s="15">
        <f>M37/M35</f>
        <v>0.5</v>
      </c>
      <c r="Q37" s="3">
        <v>34</v>
      </c>
      <c r="R37" s="8">
        <v>3</v>
      </c>
      <c r="S37" s="12">
        <f t="shared" si="3"/>
        <v>0.5</v>
      </c>
      <c r="T37" s="15">
        <f>R37/R35</f>
        <v>0.5</v>
      </c>
      <c r="V37" s="3">
        <v>34</v>
      </c>
      <c r="W37" s="8">
        <v>2</v>
      </c>
      <c r="X37" s="12">
        <f t="shared" si="4"/>
        <v>0.66666666666666663</v>
      </c>
      <c r="Y37" s="15">
        <f>W37/W35</f>
        <v>0.66666666666666663</v>
      </c>
      <c r="AA37" s="3">
        <v>34</v>
      </c>
      <c r="AB37" s="8">
        <v>1</v>
      </c>
      <c r="AC37" s="12">
        <f t="shared" si="5"/>
        <v>0.5</v>
      </c>
      <c r="AD37" s="15">
        <f>AB37/AB35</f>
        <v>0.5</v>
      </c>
      <c r="AF37" s="3">
        <v>34</v>
      </c>
      <c r="AG37" s="27">
        <v>0</v>
      </c>
      <c r="AJ37" s="3">
        <v>34</v>
      </c>
      <c r="AK37" s="27">
        <v>0</v>
      </c>
    </row>
    <row r="38" spans="2:38" x14ac:dyDescent="0.3">
      <c r="B38" s="3">
        <v>35</v>
      </c>
      <c r="C38" s="8">
        <v>5</v>
      </c>
      <c r="D38" s="12">
        <f t="shared" ref="D38:D67" si="14">IF(C38=0,0,IF(C37=0,0,C38/C37))</f>
        <v>0.33333333333333331</v>
      </c>
      <c r="E38" s="15">
        <f>C38/C35</f>
        <v>0.16666666666666666</v>
      </c>
      <c r="G38" s="3">
        <v>35</v>
      </c>
      <c r="H38" s="8">
        <f t="shared" ref="H38:H68" si="15">D38*H37</f>
        <v>3</v>
      </c>
      <c r="I38" s="12">
        <f t="shared" si="1"/>
        <v>0.33333333333333331</v>
      </c>
      <c r="J38" s="15">
        <f>H38/H35</f>
        <v>0.16666666666666666</v>
      </c>
      <c r="L38" s="3">
        <v>35</v>
      </c>
      <c r="M38" s="8">
        <v>2</v>
      </c>
      <c r="N38" s="12">
        <f t="shared" si="2"/>
        <v>0.4</v>
      </c>
      <c r="O38" s="15">
        <f>M38/M35</f>
        <v>0.2</v>
      </c>
      <c r="Q38" s="3">
        <v>35</v>
      </c>
      <c r="R38" s="8">
        <v>1</v>
      </c>
      <c r="S38" s="12">
        <f t="shared" si="3"/>
        <v>0.33333333333333331</v>
      </c>
      <c r="T38" s="15">
        <f>R38/R35</f>
        <v>0.16666666666666666</v>
      </c>
      <c r="V38" s="3">
        <v>35</v>
      </c>
      <c r="W38" s="8">
        <v>0</v>
      </c>
      <c r="X38" s="12">
        <f t="shared" si="4"/>
        <v>0</v>
      </c>
      <c r="Y38" s="15">
        <f>W38/W35</f>
        <v>0</v>
      </c>
      <c r="AA38" s="3">
        <v>35</v>
      </c>
      <c r="AB38" s="8">
        <v>0</v>
      </c>
      <c r="AC38" s="12">
        <f t="shared" si="5"/>
        <v>0</v>
      </c>
      <c r="AD38" s="15">
        <f>AB38/AB35</f>
        <v>0</v>
      </c>
      <c r="AF38" s="3">
        <v>35</v>
      </c>
      <c r="AG38" s="27">
        <v>0</v>
      </c>
      <c r="AJ38" s="3">
        <v>35</v>
      </c>
      <c r="AK38" s="27">
        <v>0</v>
      </c>
    </row>
    <row r="39" spans="2:38" x14ac:dyDescent="0.3">
      <c r="B39" s="3">
        <v>36</v>
      </c>
      <c r="C39" s="8">
        <v>5</v>
      </c>
      <c r="D39" s="12">
        <f t="shared" si="14"/>
        <v>1</v>
      </c>
      <c r="E39" s="13"/>
      <c r="G39" s="3">
        <v>36</v>
      </c>
      <c r="H39" s="8">
        <f t="shared" si="15"/>
        <v>3</v>
      </c>
      <c r="I39" s="12">
        <f t="shared" si="1"/>
        <v>1</v>
      </c>
      <c r="J39" s="13"/>
      <c r="L39" s="3">
        <v>36</v>
      </c>
      <c r="M39" s="8">
        <v>2</v>
      </c>
      <c r="N39" s="12">
        <f t="shared" si="2"/>
        <v>1</v>
      </c>
      <c r="O39" s="13"/>
      <c r="Q39" s="3">
        <v>36</v>
      </c>
      <c r="R39" s="8">
        <v>1</v>
      </c>
      <c r="S39" s="12">
        <f t="shared" si="3"/>
        <v>1</v>
      </c>
      <c r="T39" s="13"/>
      <c r="V39" s="3">
        <v>36</v>
      </c>
      <c r="W39" s="8">
        <v>0</v>
      </c>
      <c r="X39" s="12">
        <f t="shared" si="4"/>
        <v>0</v>
      </c>
      <c r="Y39" s="13"/>
      <c r="AA39" s="3">
        <v>36</v>
      </c>
      <c r="AB39" s="8">
        <v>0</v>
      </c>
      <c r="AC39" s="12">
        <f t="shared" si="5"/>
        <v>0</v>
      </c>
      <c r="AD39" s="13"/>
      <c r="AF39" s="3">
        <v>36</v>
      </c>
      <c r="AG39" s="27">
        <v>0</v>
      </c>
      <c r="AJ39" s="3">
        <v>36</v>
      </c>
      <c r="AK39" s="27">
        <v>0</v>
      </c>
    </row>
    <row r="40" spans="2:38" x14ac:dyDescent="0.3">
      <c r="B40" s="3">
        <v>37</v>
      </c>
      <c r="C40" s="8">
        <v>5</v>
      </c>
      <c r="D40" s="12">
        <f t="shared" si="14"/>
        <v>1</v>
      </c>
      <c r="E40" s="13"/>
      <c r="G40" s="3">
        <v>37</v>
      </c>
      <c r="H40" s="8">
        <f t="shared" si="15"/>
        <v>3</v>
      </c>
      <c r="I40" s="12">
        <f t="shared" si="1"/>
        <v>1</v>
      </c>
      <c r="J40" s="13"/>
      <c r="L40" s="3">
        <v>37</v>
      </c>
      <c r="M40" s="8">
        <v>2</v>
      </c>
      <c r="N40" s="12">
        <f t="shared" si="2"/>
        <v>1</v>
      </c>
      <c r="O40" s="13"/>
      <c r="Q40" s="3">
        <v>37</v>
      </c>
      <c r="R40" s="8">
        <v>1</v>
      </c>
      <c r="S40" s="12">
        <f t="shared" si="3"/>
        <v>1</v>
      </c>
      <c r="T40" s="13"/>
      <c r="V40" s="3">
        <v>37</v>
      </c>
      <c r="W40" s="8">
        <v>0</v>
      </c>
      <c r="X40" s="12">
        <f t="shared" si="4"/>
        <v>0</v>
      </c>
      <c r="Y40" s="13"/>
      <c r="AA40" s="3">
        <v>37</v>
      </c>
      <c r="AB40" s="8">
        <v>0</v>
      </c>
      <c r="AC40" s="12">
        <f t="shared" si="5"/>
        <v>0</v>
      </c>
      <c r="AD40" s="13"/>
      <c r="AF40" s="3">
        <v>37</v>
      </c>
      <c r="AG40" s="27">
        <v>0</v>
      </c>
      <c r="AJ40" s="3">
        <v>37</v>
      </c>
      <c r="AK40" s="27">
        <v>0</v>
      </c>
    </row>
    <row r="41" spans="2:38" x14ac:dyDescent="0.3">
      <c r="B41" s="3">
        <v>38</v>
      </c>
      <c r="C41" s="8">
        <v>5</v>
      </c>
      <c r="D41" s="12">
        <f t="shared" si="14"/>
        <v>1</v>
      </c>
      <c r="E41" s="13"/>
      <c r="G41" s="3">
        <v>38</v>
      </c>
      <c r="H41" s="8">
        <f t="shared" si="15"/>
        <v>3</v>
      </c>
      <c r="I41" s="12">
        <f t="shared" si="1"/>
        <v>1</v>
      </c>
      <c r="J41" s="13"/>
      <c r="L41" s="3">
        <v>38</v>
      </c>
      <c r="M41" s="8">
        <v>2</v>
      </c>
      <c r="N41" s="12">
        <f t="shared" si="2"/>
        <v>1</v>
      </c>
      <c r="O41" s="13"/>
      <c r="Q41" s="3">
        <v>38</v>
      </c>
      <c r="R41" s="8">
        <v>1</v>
      </c>
      <c r="S41" s="12">
        <f t="shared" si="3"/>
        <v>1</v>
      </c>
      <c r="T41" s="13"/>
      <c r="V41" s="3">
        <v>38</v>
      </c>
      <c r="W41" s="8">
        <v>0</v>
      </c>
      <c r="X41" s="12">
        <f t="shared" si="4"/>
        <v>0</v>
      </c>
      <c r="Y41" s="13"/>
      <c r="AA41" s="3">
        <v>38</v>
      </c>
      <c r="AB41" s="8">
        <v>0</v>
      </c>
      <c r="AC41" s="12">
        <f t="shared" si="5"/>
        <v>0</v>
      </c>
      <c r="AD41" s="13"/>
      <c r="AF41" s="3">
        <v>38</v>
      </c>
      <c r="AG41" s="27">
        <v>0</v>
      </c>
      <c r="AJ41" s="3">
        <v>38</v>
      </c>
      <c r="AK41" s="27">
        <v>0</v>
      </c>
    </row>
    <row r="42" spans="2:38" x14ac:dyDescent="0.3">
      <c r="B42" s="3">
        <v>39</v>
      </c>
      <c r="C42" s="8">
        <v>5</v>
      </c>
      <c r="D42" s="12">
        <f t="shared" si="14"/>
        <v>1</v>
      </c>
      <c r="E42" s="13"/>
      <c r="G42" s="3">
        <v>39</v>
      </c>
      <c r="H42" s="8">
        <f t="shared" si="15"/>
        <v>3</v>
      </c>
      <c r="I42" s="12">
        <f t="shared" si="1"/>
        <v>1</v>
      </c>
      <c r="J42" s="13"/>
      <c r="L42" s="3">
        <v>39</v>
      </c>
      <c r="M42" s="8">
        <v>2</v>
      </c>
      <c r="N42" s="12">
        <f t="shared" si="2"/>
        <v>1</v>
      </c>
      <c r="O42" s="13"/>
      <c r="Q42" s="3">
        <v>39</v>
      </c>
      <c r="R42" s="8">
        <v>1</v>
      </c>
      <c r="S42" s="12">
        <f t="shared" si="3"/>
        <v>1</v>
      </c>
      <c r="T42" s="13"/>
      <c r="V42" s="3">
        <v>39</v>
      </c>
      <c r="W42" s="8">
        <v>0</v>
      </c>
      <c r="X42" s="12">
        <f t="shared" si="4"/>
        <v>0</v>
      </c>
      <c r="Y42" s="13"/>
      <c r="AA42" s="3">
        <v>39</v>
      </c>
      <c r="AB42" s="8">
        <v>0</v>
      </c>
      <c r="AC42" s="12">
        <f t="shared" si="5"/>
        <v>0</v>
      </c>
      <c r="AD42" s="13"/>
      <c r="AF42" s="3">
        <v>39</v>
      </c>
      <c r="AG42" s="27">
        <v>0</v>
      </c>
      <c r="AJ42" s="3">
        <v>39</v>
      </c>
      <c r="AK42" s="27">
        <v>0</v>
      </c>
    </row>
    <row r="43" spans="2:38" x14ac:dyDescent="0.3">
      <c r="B43" s="3">
        <v>40</v>
      </c>
      <c r="C43" s="8">
        <v>5</v>
      </c>
      <c r="D43" s="12">
        <f t="shared" si="14"/>
        <v>1</v>
      </c>
      <c r="E43" s="13"/>
      <c r="G43" s="3">
        <v>40</v>
      </c>
      <c r="H43" s="8">
        <f t="shared" si="15"/>
        <v>3</v>
      </c>
      <c r="I43" s="12">
        <f t="shared" si="1"/>
        <v>1</v>
      </c>
      <c r="J43" s="13"/>
      <c r="L43" s="3">
        <v>40</v>
      </c>
      <c r="M43" s="8">
        <v>2</v>
      </c>
      <c r="N43" s="12">
        <f t="shared" si="2"/>
        <v>1</v>
      </c>
      <c r="O43" s="13"/>
      <c r="Q43" s="3">
        <v>40</v>
      </c>
      <c r="R43" s="8">
        <v>1</v>
      </c>
      <c r="S43" s="12">
        <f t="shared" si="3"/>
        <v>1</v>
      </c>
      <c r="T43" s="13"/>
      <c r="V43" s="3">
        <v>40</v>
      </c>
      <c r="W43" s="8">
        <v>0</v>
      </c>
      <c r="X43" s="12">
        <f t="shared" si="4"/>
        <v>0</v>
      </c>
      <c r="Y43" s="13"/>
      <c r="AA43" s="3">
        <v>40</v>
      </c>
      <c r="AB43" s="8">
        <v>0</v>
      </c>
      <c r="AC43" s="12">
        <f t="shared" si="5"/>
        <v>0</v>
      </c>
      <c r="AD43" s="13"/>
      <c r="AF43" s="3">
        <v>40</v>
      </c>
      <c r="AG43" s="27">
        <v>0</v>
      </c>
      <c r="AJ43" s="3">
        <v>40</v>
      </c>
      <c r="AK43" s="27">
        <v>0</v>
      </c>
    </row>
    <row r="44" spans="2:38" x14ac:dyDescent="0.3">
      <c r="B44" s="3">
        <v>41</v>
      </c>
      <c r="C44" s="8">
        <v>5</v>
      </c>
      <c r="D44" s="12">
        <f t="shared" si="14"/>
        <v>1</v>
      </c>
      <c r="E44" s="13"/>
      <c r="G44" s="3">
        <v>41</v>
      </c>
      <c r="H44" s="8">
        <f t="shared" si="15"/>
        <v>3</v>
      </c>
      <c r="I44" s="12">
        <f t="shared" si="1"/>
        <v>1</v>
      </c>
      <c r="J44" s="13"/>
      <c r="L44" s="3">
        <v>41</v>
      </c>
      <c r="M44" s="8">
        <v>2</v>
      </c>
      <c r="N44" s="12">
        <f t="shared" si="2"/>
        <v>1</v>
      </c>
      <c r="O44" s="13"/>
      <c r="Q44" s="3">
        <v>41</v>
      </c>
      <c r="R44" s="8">
        <v>1</v>
      </c>
      <c r="S44" s="12">
        <f t="shared" si="3"/>
        <v>1</v>
      </c>
      <c r="T44" s="13"/>
      <c r="V44" s="3">
        <v>41</v>
      </c>
      <c r="W44" s="8">
        <v>0</v>
      </c>
      <c r="X44" s="12">
        <f t="shared" si="4"/>
        <v>0</v>
      </c>
      <c r="Y44" s="13"/>
      <c r="AA44" s="3">
        <v>41</v>
      </c>
      <c r="AB44" s="8">
        <v>0</v>
      </c>
      <c r="AC44" s="12">
        <f t="shared" si="5"/>
        <v>0</v>
      </c>
      <c r="AD44" s="13"/>
      <c r="AF44" s="3">
        <v>41</v>
      </c>
      <c r="AG44" s="27">
        <v>0</v>
      </c>
      <c r="AJ44" s="3">
        <v>41</v>
      </c>
      <c r="AK44" s="27">
        <v>0</v>
      </c>
    </row>
    <row r="45" spans="2:38" x14ac:dyDescent="0.3">
      <c r="B45" s="3">
        <v>42</v>
      </c>
      <c r="C45" s="8">
        <v>5</v>
      </c>
      <c r="D45" s="12">
        <f t="shared" si="14"/>
        <v>1</v>
      </c>
      <c r="E45" s="13"/>
      <c r="G45" s="3">
        <v>42</v>
      </c>
      <c r="H45" s="8">
        <f t="shared" si="15"/>
        <v>3</v>
      </c>
      <c r="I45" s="12">
        <f t="shared" si="1"/>
        <v>1</v>
      </c>
      <c r="J45" s="13"/>
      <c r="L45" s="3">
        <v>42</v>
      </c>
      <c r="M45" s="8">
        <v>2</v>
      </c>
      <c r="N45" s="12">
        <f t="shared" si="2"/>
        <v>1</v>
      </c>
      <c r="O45" s="13"/>
      <c r="Q45" s="3">
        <v>42</v>
      </c>
      <c r="R45" s="8">
        <v>1</v>
      </c>
      <c r="S45" s="12">
        <f t="shared" si="3"/>
        <v>1</v>
      </c>
      <c r="T45" s="13"/>
      <c r="V45" s="3">
        <v>42</v>
      </c>
      <c r="W45" s="8">
        <v>0</v>
      </c>
      <c r="X45" s="12">
        <f t="shared" si="4"/>
        <v>0</v>
      </c>
      <c r="Y45" s="13"/>
      <c r="AA45" s="3">
        <v>42</v>
      </c>
      <c r="AB45" s="8">
        <v>0</v>
      </c>
      <c r="AC45" s="12">
        <f t="shared" si="5"/>
        <v>0</v>
      </c>
      <c r="AD45" s="13"/>
      <c r="AF45" s="3">
        <v>42</v>
      </c>
      <c r="AG45" s="27">
        <v>0</v>
      </c>
      <c r="AJ45" s="3">
        <v>42</v>
      </c>
      <c r="AK45" s="27">
        <v>0</v>
      </c>
    </row>
    <row r="46" spans="2:38" x14ac:dyDescent="0.3">
      <c r="B46" s="3">
        <v>43</v>
      </c>
      <c r="C46" s="8">
        <v>5</v>
      </c>
      <c r="D46" s="12">
        <f t="shared" si="14"/>
        <v>1</v>
      </c>
      <c r="E46" s="13"/>
      <c r="G46" s="3">
        <v>43</v>
      </c>
      <c r="H46" s="8">
        <f t="shared" si="15"/>
        <v>3</v>
      </c>
      <c r="I46" s="12">
        <f t="shared" si="1"/>
        <v>1</v>
      </c>
      <c r="J46" s="13"/>
      <c r="L46" s="3">
        <v>43</v>
      </c>
      <c r="M46" s="8">
        <v>2</v>
      </c>
      <c r="N46" s="12">
        <f t="shared" si="2"/>
        <v>1</v>
      </c>
      <c r="O46" s="13"/>
      <c r="Q46" s="3">
        <v>43</v>
      </c>
      <c r="R46" s="8">
        <v>1</v>
      </c>
      <c r="S46" s="12">
        <f t="shared" si="3"/>
        <v>1</v>
      </c>
      <c r="T46" s="13"/>
      <c r="V46" s="3">
        <v>43</v>
      </c>
      <c r="W46" s="8">
        <v>0</v>
      </c>
      <c r="X46" s="12">
        <f t="shared" si="4"/>
        <v>0</v>
      </c>
      <c r="Y46" s="13"/>
      <c r="AA46" s="3">
        <v>43</v>
      </c>
      <c r="AB46" s="8">
        <v>0</v>
      </c>
      <c r="AC46" s="12">
        <f t="shared" si="5"/>
        <v>0</v>
      </c>
      <c r="AD46" s="13"/>
      <c r="AF46" s="3">
        <v>43</v>
      </c>
      <c r="AG46" s="27">
        <v>0</v>
      </c>
      <c r="AJ46" s="3">
        <v>43</v>
      </c>
      <c r="AK46" s="27">
        <v>0</v>
      </c>
    </row>
    <row r="47" spans="2:38" x14ac:dyDescent="0.3">
      <c r="B47" s="3">
        <v>44</v>
      </c>
      <c r="C47" s="8">
        <v>5</v>
      </c>
      <c r="D47" s="12">
        <f t="shared" si="14"/>
        <v>1</v>
      </c>
      <c r="E47" s="13"/>
      <c r="G47" s="3">
        <v>44</v>
      </c>
      <c r="H47" s="8">
        <f t="shared" si="15"/>
        <v>3</v>
      </c>
      <c r="I47" s="12">
        <f t="shared" si="1"/>
        <v>1</v>
      </c>
      <c r="J47" s="13"/>
      <c r="L47" s="3">
        <v>44</v>
      </c>
      <c r="M47" s="8">
        <v>2</v>
      </c>
      <c r="N47" s="12">
        <f t="shared" si="2"/>
        <v>1</v>
      </c>
      <c r="O47" s="13"/>
      <c r="Q47" s="3">
        <v>44</v>
      </c>
      <c r="R47" s="8">
        <v>1</v>
      </c>
      <c r="S47" s="12">
        <f t="shared" si="3"/>
        <v>1</v>
      </c>
      <c r="T47" s="13"/>
      <c r="V47" s="3">
        <v>44</v>
      </c>
      <c r="W47" s="8">
        <v>0</v>
      </c>
      <c r="X47" s="12">
        <f t="shared" si="4"/>
        <v>0</v>
      </c>
      <c r="Y47" s="13"/>
      <c r="AA47" s="3">
        <v>44</v>
      </c>
      <c r="AB47" s="8">
        <v>0</v>
      </c>
      <c r="AC47" s="12">
        <f t="shared" si="5"/>
        <v>0</v>
      </c>
      <c r="AD47" s="13"/>
      <c r="AF47" s="3">
        <v>44</v>
      </c>
      <c r="AG47" s="27">
        <v>0</v>
      </c>
      <c r="AJ47" s="3">
        <v>44</v>
      </c>
      <c r="AK47" s="27">
        <v>0</v>
      </c>
    </row>
    <row r="48" spans="2:38" x14ac:dyDescent="0.3">
      <c r="B48" s="3">
        <v>45</v>
      </c>
      <c r="C48" s="8">
        <v>5</v>
      </c>
      <c r="D48" s="12">
        <f t="shared" si="14"/>
        <v>1</v>
      </c>
      <c r="E48" s="13"/>
      <c r="G48" s="3">
        <v>45</v>
      </c>
      <c r="H48" s="8">
        <f t="shared" si="15"/>
        <v>3</v>
      </c>
      <c r="I48" s="12">
        <f t="shared" si="1"/>
        <v>1</v>
      </c>
      <c r="J48" s="13"/>
      <c r="L48" s="3">
        <v>45</v>
      </c>
      <c r="M48" s="8">
        <v>2</v>
      </c>
      <c r="N48" s="12">
        <f t="shared" si="2"/>
        <v>1</v>
      </c>
      <c r="O48" s="13"/>
      <c r="Q48" s="3">
        <v>45</v>
      </c>
      <c r="R48" s="8">
        <v>1</v>
      </c>
      <c r="S48" s="12">
        <f t="shared" si="3"/>
        <v>1</v>
      </c>
      <c r="T48" s="13"/>
      <c r="V48" s="3">
        <v>45</v>
      </c>
      <c r="W48" s="8">
        <v>0</v>
      </c>
      <c r="X48" s="12">
        <f t="shared" si="4"/>
        <v>0</v>
      </c>
      <c r="Y48" s="13"/>
      <c r="AA48" s="3">
        <v>45</v>
      </c>
      <c r="AB48" s="8">
        <v>0</v>
      </c>
      <c r="AC48" s="12">
        <f t="shared" si="5"/>
        <v>0</v>
      </c>
      <c r="AD48" s="13"/>
      <c r="AF48" s="3">
        <v>45</v>
      </c>
      <c r="AG48" s="27">
        <v>0</v>
      </c>
      <c r="AJ48" s="3">
        <v>45</v>
      </c>
      <c r="AK48" s="27">
        <v>0</v>
      </c>
    </row>
    <row r="49" spans="2:37" x14ac:dyDescent="0.3">
      <c r="B49" s="3">
        <v>46</v>
      </c>
      <c r="C49" s="8">
        <v>5</v>
      </c>
      <c r="D49" s="12">
        <f t="shared" si="14"/>
        <v>1</v>
      </c>
      <c r="E49" s="13"/>
      <c r="G49" s="3">
        <v>46</v>
      </c>
      <c r="H49" s="8">
        <f t="shared" si="15"/>
        <v>3</v>
      </c>
      <c r="I49" s="12">
        <f t="shared" si="1"/>
        <v>1</v>
      </c>
      <c r="J49" s="13"/>
      <c r="L49" s="3">
        <v>46</v>
      </c>
      <c r="M49" s="8">
        <v>2</v>
      </c>
      <c r="N49" s="12">
        <f t="shared" si="2"/>
        <v>1</v>
      </c>
      <c r="O49" s="13"/>
      <c r="Q49" s="3">
        <v>46</v>
      </c>
      <c r="R49" s="8">
        <v>1</v>
      </c>
      <c r="S49" s="12">
        <f t="shared" si="3"/>
        <v>1</v>
      </c>
      <c r="T49" s="13"/>
      <c r="V49" s="3">
        <v>46</v>
      </c>
      <c r="W49" s="8">
        <v>0</v>
      </c>
      <c r="X49" s="12">
        <f t="shared" si="4"/>
        <v>0</v>
      </c>
      <c r="Y49" s="13"/>
      <c r="AA49" s="3">
        <v>46</v>
      </c>
      <c r="AB49" s="8">
        <v>0</v>
      </c>
      <c r="AC49" s="12">
        <f t="shared" si="5"/>
        <v>0</v>
      </c>
      <c r="AD49" s="13"/>
      <c r="AF49" s="3">
        <v>46</v>
      </c>
      <c r="AG49" s="27">
        <v>0</v>
      </c>
      <c r="AJ49" s="3">
        <v>46</v>
      </c>
      <c r="AK49" s="27">
        <v>0</v>
      </c>
    </row>
    <row r="50" spans="2:37" x14ac:dyDescent="0.3">
      <c r="B50" s="3">
        <v>47</v>
      </c>
      <c r="C50" s="8">
        <v>5</v>
      </c>
      <c r="D50" s="12">
        <f t="shared" si="14"/>
        <v>1</v>
      </c>
      <c r="E50" s="13"/>
      <c r="G50" s="3">
        <v>47</v>
      </c>
      <c r="H50" s="8">
        <f t="shared" si="15"/>
        <v>3</v>
      </c>
      <c r="I50" s="12">
        <f t="shared" si="1"/>
        <v>1</v>
      </c>
      <c r="J50" s="13"/>
      <c r="L50" s="3">
        <v>47</v>
      </c>
      <c r="M50" s="8">
        <v>2</v>
      </c>
      <c r="N50" s="12">
        <f t="shared" si="2"/>
        <v>1</v>
      </c>
      <c r="O50" s="13"/>
      <c r="Q50" s="3">
        <v>47</v>
      </c>
      <c r="R50" s="8">
        <v>1</v>
      </c>
      <c r="S50" s="12">
        <f t="shared" si="3"/>
        <v>1</v>
      </c>
      <c r="T50" s="13"/>
      <c r="V50" s="3">
        <v>47</v>
      </c>
      <c r="W50" s="8">
        <v>0</v>
      </c>
      <c r="X50" s="12">
        <f t="shared" si="4"/>
        <v>0</v>
      </c>
      <c r="Y50" s="13"/>
      <c r="AA50" s="3">
        <v>47</v>
      </c>
      <c r="AB50" s="8">
        <v>0</v>
      </c>
      <c r="AC50" s="12">
        <f t="shared" si="5"/>
        <v>0</v>
      </c>
      <c r="AD50" s="13"/>
      <c r="AF50" s="3">
        <v>47</v>
      </c>
      <c r="AG50" s="27">
        <v>0</v>
      </c>
      <c r="AJ50" s="3">
        <v>47</v>
      </c>
      <c r="AK50" s="27">
        <v>0</v>
      </c>
    </row>
    <row r="51" spans="2:37" x14ac:dyDescent="0.3">
      <c r="B51" s="3">
        <v>48</v>
      </c>
      <c r="C51" s="8">
        <v>5</v>
      </c>
      <c r="D51" s="12">
        <f t="shared" si="14"/>
        <v>1</v>
      </c>
      <c r="E51" s="13"/>
      <c r="G51" s="3">
        <v>48</v>
      </c>
      <c r="H51" s="8">
        <f t="shared" si="15"/>
        <v>3</v>
      </c>
      <c r="I51" s="12">
        <f t="shared" si="1"/>
        <v>1</v>
      </c>
      <c r="J51" s="13"/>
      <c r="L51" s="3">
        <v>48</v>
      </c>
      <c r="M51" s="8">
        <v>2</v>
      </c>
      <c r="N51" s="12">
        <f t="shared" si="2"/>
        <v>1</v>
      </c>
      <c r="O51" s="13"/>
      <c r="Q51" s="3">
        <v>48</v>
      </c>
      <c r="R51" s="8">
        <v>1</v>
      </c>
      <c r="S51" s="12">
        <f t="shared" si="3"/>
        <v>1</v>
      </c>
      <c r="T51" s="13"/>
      <c r="V51" s="3">
        <v>48</v>
      </c>
      <c r="W51" s="8">
        <v>0</v>
      </c>
      <c r="X51" s="12">
        <f t="shared" si="4"/>
        <v>0</v>
      </c>
      <c r="Y51" s="13"/>
      <c r="AA51" s="3">
        <v>48</v>
      </c>
      <c r="AB51" s="8">
        <v>0</v>
      </c>
      <c r="AC51" s="12">
        <f t="shared" si="5"/>
        <v>0</v>
      </c>
      <c r="AD51" s="13"/>
      <c r="AF51" s="3">
        <v>48</v>
      </c>
      <c r="AG51" s="27">
        <v>0</v>
      </c>
      <c r="AJ51" s="3">
        <v>48</v>
      </c>
      <c r="AK51" s="27">
        <v>0</v>
      </c>
    </row>
    <row r="52" spans="2:37" x14ac:dyDescent="0.3">
      <c r="B52" s="3">
        <v>49</v>
      </c>
      <c r="C52" s="8">
        <v>5</v>
      </c>
      <c r="D52" s="12">
        <f t="shared" si="14"/>
        <v>1</v>
      </c>
      <c r="E52" s="13"/>
      <c r="G52" s="3">
        <v>49</v>
      </c>
      <c r="H52" s="8">
        <f t="shared" si="15"/>
        <v>3</v>
      </c>
      <c r="I52" s="12">
        <f t="shared" si="1"/>
        <v>1</v>
      </c>
      <c r="J52" s="13"/>
      <c r="L52" s="3">
        <v>49</v>
      </c>
      <c r="M52" s="8">
        <v>2</v>
      </c>
      <c r="N52" s="12">
        <f t="shared" si="2"/>
        <v>1</v>
      </c>
      <c r="O52" s="13"/>
      <c r="Q52" s="3">
        <v>49</v>
      </c>
      <c r="R52" s="8">
        <v>1</v>
      </c>
      <c r="S52" s="12">
        <f t="shared" si="3"/>
        <v>1</v>
      </c>
      <c r="T52" s="13"/>
      <c r="V52" s="3">
        <v>49</v>
      </c>
      <c r="W52" s="8">
        <v>0</v>
      </c>
      <c r="X52" s="12">
        <f t="shared" si="4"/>
        <v>0</v>
      </c>
      <c r="Y52" s="13"/>
      <c r="AA52" s="3">
        <v>49</v>
      </c>
      <c r="AB52" s="8">
        <v>0</v>
      </c>
      <c r="AC52" s="12">
        <f t="shared" si="5"/>
        <v>0</v>
      </c>
      <c r="AD52" s="13"/>
      <c r="AF52" s="3">
        <v>49</v>
      </c>
      <c r="AG52" s="27">
        <v>0</v>
      </c>
      <c r="AJ52" s="3">
        <v>49</v>
      </c>
      <c r="AK52" s="27">
        <v>0</v>
      </c>
    </row>
    <row r="53" spans="2:37" x14ac:dyDescent="0.3">
      <c r="B53" s="3">
        <v>50</v>
      </c>
      <c r="C53" s="8">
        <v>5</v>
      </c>
      <c r="D53" s="12">
        <f t="shared" si="14"/>
        <v>1</v>
      </c>
      <c r="E53" s="13"/>
      <c r="G53" s="3">
        <v>50</v>
      </c>
      <c r="H53" s="8">
        <f t="shared" si="15"/>
        <v>3</v>
      </c>
      <c r="I53" s="12">
        <f t="shared" si="1"/>
        <v>1</v>
      </c>
      <c r="J53" s="13"/>
      <c r="L53" s="3">
        <v>50</v>
      </c>
      <c r="M53" s="8">
        <v>2</v>
      </c>
      <c r="N53" s="12">
        <f t="shared" si="2"/>
        <v>1</v>
      </c>
      <c r="O53" s="13"/>
      <c r="Q53" s="3">
        <v>50</v>
      </c>
      <c r="R53" s="8">
        <v>1</v>
      </c>
      <c r="S53" s="12">
        <f t="shared" si="3"/>
        <v>1</v>
      </c>
      <c r="T53" s="13"/>
      <c r="V53" s="3">
        <v>50</v>
      </c>
      <c r="W53" s="8">
        <v>0</v>
      </c>
      <c r="X53" s="12">
        <f t="shared" si="4"/>
        <v>0</v>
      </c>
      <c r="Y53" s="13"/>
      <c r="AA53" s="3">
        <v>50</v>
      </c>
      <c r="AB53" s="8">
        <v>0</v>
      </c>
      <c r="AC53" s="12">
        <f t="shared" si="5"/>
        <v>0</v>
      </c>
      <c r="AD53" s="13"/>
      <c r="AF53" s="3">
        <v>50</v>
      </c>
      <c r="AG53" s="27">
        <v>0</v>
      </c>
      <c r="AJ53" s="3">
        <v>50</v>
      </c>
      <c r="AK53" s="27">
        <v>0</v>
      </c>
    </row>
    <row r="54" spans="2:37" x14ac:dyDescent="0.3">
      <c r="B54" s="3">
        <v>51</v>
      </c>
      <c r="C54" s="8">
        <v>5</v>
      </c>
      <c r="D54" s="12">
        <f t="shared" si="14"/>
        <v>1</v>
      </c>
      <c r="E54" s="13"/>
      <c r="G54" s="3">
        <v>51</v>
      </c>
      <c r="H54" s="8">
        <f t="shared" si="15"/>
        <v>3</v>
      </c>
      <c r="I54" s="12">
        <f t="shared" si="1"/>
        <v>1</v>
      </c>
      <c r="J54" s="13"/>
      <c r="L54" s="3">
        <v>51</v>
      </c>
      <c r="M54" s="8">
        <v>2</v>
      </c>
      <c r="N54" s="12">
        <f t="shared" si="2"/>
        <v>1</v>
      </c>
      <c r="O54" s="13"/>
      <c r="Q54" s="3">
        <v>51</v>
      </c>
      <c r="R54" s="8">
        <v>1</v>
      </c>
      <c r="S54" s="12">
        <f t="shared" si="3"/>
        <v>1</v>
      </c>
      <c r="T54" s="13"/>
      <c r="V54" s="3">
        <v>51</v>
      </c>
      <c r="W54" s="8">
        <v>0</v>
      </c>
      <c r="X54" s="12">
        <f t="shared" si="4"/>
        <v>0</v>
      </c>
      <c r="Y54" s="13"/>
      <c r="AA54" s="3">
        <v>51</v>
      </c>
      <c r="AB54" s="8">
        <v>0</v>
      </c>
      <c r="AC54" s="12">
        <f t="shared" si="5"/>
        <v>0</v>
      </c>
      <c r="AD54" s="13"/>
      <c r="AF54" s="3">
        <v>51</v>
      </c>
      <c r="AG54" s="27">
        <v>0</v>
      </c>
      <c r="AJ54" s="3">
        <v>51</v>
      </c>
      <c r="AK54" s="27">
        <v>0</v>
      </c>
    </row>
    <row r="55" spans="2:37" x14ac:dyDescent="0.3">
      <c r="B55" s="3">
        <v>52</v>
      </c>
      <c r="C55" s="8">
        <v>5</v>
      </c>
      <c r="D55" s="12">
        <f t="shared" si="14"/>
        <v>1</v>
      </c>
      <c r="E55" s="13"/>
      <c r="G55" s="3">
        <v>52</v>
      </c>
      <c r="H55" s="8">
        <f t="shared" si="15"/>
        <v>3</v>
      </c>
      <c r="I55" s="12">
        <f t="shared" si="1"/>
        <v>1</v>
      </c>
      <c r="J55" s="13"/>
      <c r="L55" s="3">
        <v>52</v>
      </c>
      <c r="M55" s="8">
        <v>2</v>
      </c>
      <c r="N55" s="12">
        <f t="shared" si="2"/>
        <v>1</v>
      </c>
      <c r="O55" s="13"/>
      <c r="Q55" s="3">
        <v>52</v>
      </c>
      <c r="R55" s="8">
        <v>1</v>
      </c>
      <c r="S55" s="12">
        <f t="shared" si="3"/>
        <v>1</v>
      </c>
      <c r="T55" s="13"/>
      <c r="V55" s="3">
        <v>52</v>
      </c>
      <c r="W55" s="8">
        <v>0</v>
      </c>
      <c r="X55" s="12">
        <f t="shared" si="4"/>
        <v>0</v>
      </c>
      <c r="Y55" s="13"/>
      <c r="AA55" s="3">
        <v>52</v>
      </c>
      <c r="AB55" s="8">
        <v>0</v>
      </c>
      <c r="AC55" s="12">
        <f t="shared" si="5"/>
        <v>0</v>
      </c>
      <c r="AD55" s="13"/>
      <c r="AF55" s="3">
        <v>52</v>
      </c>
      <c r="AG55" s="27">
        <v>0</v>
      </c>
      <c r="AJ55" s="3">
        <v>52</v>
      </c>
      <c r="AK55" s="27">
        <v>0</v>
      </c>
    </row>
    <row r="56" spans="2:37" x14ac:dyDescent="0.3">
      <c r="B56" s="3">
        <v>53</v>
      </c>
      <c r="C56" s="8">
        <v>5</v>
      </c>
      <c r="D56" s="12">
        <f t="shared" si="14"/>
        <v>1</v>
      </c>
      <c r="E56" s="13"/>
      <c r="G56" s="3">
        <v>53</v>
      </c>
      <c r="H56" s="8">
        <f t="shared" si="15"/>
        <v>3</v>
      </c>
      <c r="I56" s="12">
        <f t="shared" si="1"/>
        <v>1</v>
      </c>
      <c r="J56" s="13"/>
      <c r="L56" s="3">
        <v>53</v>
      </c>
      <c r="M56" s="8">
        <v>2</v>
      </c>
      <c r="N56" s="12">
        <f t="shared" si="2"/>
        <v>1</v>
      </c>
      <c r="O56" s="13"/>
      <c r="Q56" s="3">
        <v>53</v>
      </c>
      <c r="R56" s="8">
        <v>1</v>
      </c>
      <c r="S56" s="12">
        <f t="shared" si="3"/>
        <v>1</v>
      </c>
      <c r="T56" s="13"/>
      <c r="V56" s="3">
        <v>53</v>
      </c>
      <c r="W56" s="8">
        <v>0</v>
      </c>
      <c r="X56" s="12">
        <f t="shared" si="4"/>
        <v>0</v>
      </c>
      <c r="Y56" s="13"/>
      <c r="AA56" s="3">
        <v>53</v>
      </c>
      <c r="AB56" s="8">
        <v>0</v>
      </c>
      <c r="AC56" s="12">
        <f t="shared" si="5"/>
        <v>0</v>
      </c>
      <c r="AD56" s="13"/>
      <c r="AF56" s="3">
        <v>53</v>
      </c>
      <c r="AG56" s="27">
        <v>0</v>
      </c>
      <c r="AJ56" s="3">
        <v>53</v>
      </c>
      <c r="AK56" s="27">
        <v>0</v>
      </c>
    </row>
    <row r="57" spans="2:37" x14ac:dyDescent="0.3">
      <c r="B57" s="3">
        <v>54</v>
      </c>
      <c r="C57" s="8">
        <v>5</v>
      </c>
      <c r="D57" s="12">
        <f t="shared" si="14"/>
        <v>1</v>
      </c>
      <c r="E57" s="13"/>
      <c r="G57" s="3">
        <v>54</v>
      </c>
      <c r="H57" s="8">
        <f t="shared" si="15"/>
        <v>3</v>
      </c>
      <c r="I57" s="12">
        <f t="shared" si="1"/>
        <v>1</v>
      </c>
      <c r="J57" s="13"/>
      <c r="L57" s="3">
        <v>54</v>
      </c>
      <c r="M57" s="8">
        <v>2</v>
      </c>
      <c r="N57" s="12">
        <f t="shared" si="2"/>
        <v>1</v>
      </c>
      <c r="O57" s="13"/>
      <c r="Q57" s="3">
        <v>54</v>
      </c>
      <c r="R57" s="8">
        <v>1</v>
      </c>
      <c r="S57" s="12">
        <f t="shared" si="3"/>
        <v>1</v>
      </c>
      <c r="T57" s="13"/>
      <c r="V57" s="3">
        <v>54</v>
      </c>
      <c r="W57" s="8">
        <v>0</v>
      </c>
      <c r="X57" s="12">
        <f t="shared" si="4"/>
        <v>0</v>
      </c>
      <c r="Y57" s="13"/>
      <c r="AA57" s="3">
        <v>54</v>
      </c>
      <c r="AB57" s="8">
        <v>0</v>
      </c>
      <c r="AC57" s="12">
        <f t="shared" si="5"/>
        <v>0</v>
      </c>
      <c r="AD57" s="13"/>
      <c r="AF57" s="3">
        <v>54</v>
      </c>
      <c r="AG57" s="27">
        <v>0</v>
      </c>
      <c r="AJ57" s="3">
        <v>54</v>
      </c>
      <c r="AK57" s="27">
        <v>0</v>
      </c>
    </row>
    <row r="58" spans="2:37" x14ac:dyDescent="0.3">
      <c r="B58" s="3">
        <v>55</v>
      </c>
      <c r="C58" s="8">
        <v>5</v>
      </c>
      <c r="D58" s="12">
        <f t="shared" si="14"/>
        <v>1</v>
      </c>
      <c r="E58" s="13"/>
      <c r="G58" s="3">
        <v>55</v>
      </c>
      <c r="H58" s="8">
        <f t="shared" si="15"/>
        <v>3</v>
      </c>
      <c r="I58" s="12">
        <f t="shared" si="1"/>
        <v>1</v>
      </c>
      <c r="J58" s="13"/>
      <c r="L58" s="3">
        <v>55</v>
      </c>
      <c r="M58" s="8">
        <v>2</v>
      </c>
      <c r="N58" s="12">
        <f t="shared" si="2"/>
        <v>1</v>
      </c>
      <c r="O58" s="13"/>
      <c r="Q58" s="3">
        <v>55</v>
      </c>
      <c r="R58" s="8">
        <v>1</v>
      </c>
      <c r="S58" s="12">
        <f t="shared" si="3"/>
        <v>1</v>
      </c>
      <c r="T58" s="13"/>
      <c r="V58" s="3">
        <v>55</v>
      </c>
      <c r="W58" s="8">
        <v>0</v>
      </c>
      <c r="X58" s="12">
        <f t="shared" si="4"/>
        <v>0</v>
      </c>
      <c r="Y58" s="13"/>
      <c r="AA58" s="3">
        <v>55</v>
      </c>
      <c r="AB58" s="8">
        <v>0</v>
      </c>
      <c r="AC58" s="12">
        <f t="shared" si="5"/>
        <v>0</v>
      </c>
      <c r="AD58" s="13"/>
      <c r="AF58" s="3">
        <v>55</v>
      </c>
      <c r="AG58" s="27">
        <v>0</v>
      </c>
      <c r="AJ58" s="3">
        <v>55</v>
      </c>
      <c r="AK58" s="27">
        <v>0</v>
      </c>
    </row>
    <row r="59" spans="2:37" x14ac:dyDescent="0.3">
      <c r="B59" s="3">
        <v>56</v>
      </c>
      <c r="C59" s="8">
        <v>5</v>
      </c>
      <c r="D59" s="12">
        <f t="shared" si="14"/>
        <v>1</v>
      </c>
      <c r="E59" s="13"/>
      <c r="G59" s="3">
        <v>56</v>
      </c>
      <c r="H59" s="8">
        <f t="shared" si="15"/>
        <v>3</v>
      </c>
      <c r="I59" s="12">
        <f t="shared" si="1"/>
        <v>1</v>
      </c>
      <c r="J59" s="13"/>
      <c r="L59" s="3">
        <v>56</v>
      </c>
      <c r="M59" s="8">
        <v>2</v>
      </c>
      <c r="N59" s="12">
        <f t="shared" si="2"/>
        <v>1</v>
      </c>
      <c r="O59" s="13"/>
      <c r="Q59" s="3">
        <v>56</v>
      </c>
      <c r="R59" s="8">
        <v>1</v>
      </c>
      <c r="S59" s="12">
        <f t="shared" si="3"/>
        <v>1</v>
      </c>
      <c r="T59" s="13"/>
      <c r="V59" s="3">
        <v>56</v>
      </c>
      <c r="W59" s="8">
        <v>0</v>
      </c>
      <c r="X59" s="12">
        <f t="shared" si="4"/>
        <v>0</v>
      </c>
      <c r="Y59" s="13"/>
      <c r="AA59" s="3">
        <v>56</v>
      </c>
      <c r="AB59" s="8">
        <v>0</v>
      </c>
      <c r="AC59" s="12">
        <f t="shared" si="5"/>
        <v>0</v>
      </c>
      <c r="AD59" s="13"/>
      <c r="AF59" s="3">
        <v>56</v>
      </c>
      <c r="AG59" s="27">
        <v>0</v>
      </c>
      <c r="AJ59" s="3">
        <v>56</v>
      </c>
      <c r="AK59" s="27">
        <v>0</v>
      </c>
    </row>
    <row r="60" spans="2:37" x14ac:dyDescent="0.3">
      <c r="B60" s="3">
        <v>57</v>
      </c>
      <c r="C60" s="8">
        <v>5</v>
      </c>
      <c r="D60" s="12">
        <f t="shared" si="14"/>
        <v>1</v>
      </c>
      <c r="E60" s="13"/>
      <c r="G60" s="3">
        <v>57</v>
      </c>
      <c r="H60" s="8">
        <f t="shared" si="15"/>
        <v>3</v>
      </c>
      <c r="I60" s="12">
        <f t="shared" si="1"/>
        <v>1</v>
      </c>
      <c r="J60" s="13"/>
      <c r="L60" s="3">
        <v>57</v>
      </c>
      <c r="M60" s="8">
        <v>2</v>
      </c>
      <c r="N60" s="12">
        <f t="shared" si="2"/>
        <v>1</v>
      </c>
      <c r="O60" s="13"/>
      <c r="Q60" s="3">
        <v>57</v>
      </c>
      <c r="R60" s="8">
        <v>1</v>
      </c>
      <c r="S60" s="12">
        <f t="shared" si="3"/>
        <v>1</v>
      </c>
      <c r="T60" s="13"/>
      <c r="V60" s="3">
        <v>57</v>
      </c>
      <c r="W60" s="8">
        <v>0</v>
      </c>
      <c r="X60" s="12">
        <f t="shared" si="4"/>
        <v>0</v>
      </c>
      <c r="Y60" s="13"/>
      <c r="AA60" s="3">
        <v>57</v>
      </c>
      <c r="AB60" s="8">
        <v>0</v>
      </c>
      <c r="AC60" s="12">
        <f t="shared" si="5"/>
        <v>0</v>
      </c>
      <c r="AD60" s="13"/>
      <c r="AF60" s="3">
        <v>57</v>
      </c>
      <c r="AG60" s="27">
        <v>0</v>
      </c>
      <c r="AJ60" s="3">
        <v>57</v>
      </c>
      <c r="AK60" s="27">
        <v>0</v>
      </c>
    </row>
    <row r="61" spans="2:37" x14ac:dyDescent="0.3">
      <c r="B61" s="3">
        <v>58</v>
      </c>
      <c r="C61" s="8">
        <v>5</v>
      </c>
      <c r="D61" s="12">
        <f t="shared" si="14"/>
        <v>1</v>
      </c>
      <c r="E61" s="13"/>
      <c r="G61" s="3">
        <v>58</v>
      </c>
      <c r="H61" s="8">
        <f t="shared" si="15"/>
        <v>3</v>
      </c>
      <c r="I61" s="12">
        <f t="shared" si="1"/>
        <v>1</v>
      </c>
      <c r="J61" s="13"/>
      <c r="L61" s="3">
        <v>58</v>
      </c>
      <c r="M61" s="8">
        <v>2</v>
      </c>
      <c r="N61" s="12">
        <f t="shared" si="2"/>
        <v>1</v>
      </c>
      <c r="O61" s="13"/>
      <c r="Q61" s="3">
        <v>58</v>
      </c>
      <c r="R61" s="8">
        <v>1</v>
      </c>
      <c r="S61" s="12">
        <f t="shared" si="3"/>
        <v>1</v>
      </c>
      <c r="T61" s="13"/>
      <c r="V61" s="3">
        <v>58</v>
      </c>
      <c r="W61" s="8">
        <v>0</v>
      </c>
      <c r="X61" s="12">
        <f t="shared" si="4"/>
        <v>0</v>
      </c>
      <c r="Y61" s="13"/>
      <c r="AA61" s="3">
        <v>58</v>
      </c>
      <c r="AB61" s="8">
        <v>0</v>
      </c>
      <c r="AC61" s="12">
        <f t="shared" si="5"/>
        <v>0</v>
      </c>
      <c r="AD61" s="13"/>
      <c r="AF61" s="3">
        <v>58</v>
      </c>
      <c r="AG61" s="27">
        <v>0</v>
      </c>
      <c r="AJ61" s="3">
        <v>58</v>
      </c>
      <c r="AK61" s="27">
        <v>0</v>
      </c>
    </row>
    <row r="62" spans="2:37" x14ac:dyDescent="0.3">
      <c r="B62" s="3">
        <v>59</v>
      </c>
      <c r="C62" s="8">
        <v>5</v>
      </c>
      <c r="D62" s="12">
        <f t="shared" si="14"/>
        <v>1</v>
      </c>
      <c r="E62" s="13"/>
      <c r="G62" s="3">
        <v>59</v>
      </c>
      <c r="H62" s="8">
        <f t="shared" si="15"/>
        <v>3</v>
      </c>
      <c r="I62" s="12">
        <f t="shared" si="1"/>
        <v>1</v>
      </c>
      <c r="J62" s="13"/>
      <c r="L62" s="3">
        <v>59</v>
      </c>
      <c r="M62" s="8">
        <v>2</v>
      </c>
      <c r="N62" s="12">
        <f t="shared" si="2"/>
        <v>1</v>
      </c>
      <c r="O62" s="13"/>
      <c r="Q62" s="3">
        <v>59</v>
      </c>
      <c r="R62" s="8">
        <v>1</v>
      </c>
      <c r="S62" s="12">
        <f t="shared" si="3"/>
        <v>1</v>
      </c>
      <c r="T62" s="13"/>
      <c r="V62" s="3">
        <v>59</v>
      </c>
      <c r="W62" s="8">
        <v>0</v>
      </c>
      <c r="X62" s="12">
        <f t="shared" si="4"/>
        <v>0</v>
      </c>
      <c r="Y62" s="13"/>
      <c r="AA62" s="3">
        <v>59</v>
      </c>
      <c r="AB62" s="8">
        <v>0</v>
      </c>
      <c r="AC62" s="12">
        <f t="shared" si="5"/>
        <v>0</v>
      </c>
      <c r="AD62" s="13"/>
      <c r="AF62" s="3">
        <v>59</v>
      </c>
      <c r="AG62" s="27">
        <v>0</v>
      </c>
      <c r="AJ62" s="3">
        <v>59</v>
      </c>
      <c r="AK62" s="27">
        <v>0</v>
      </c>
    </row>
    <row r="63" spans="2:37" x14ac:dyDescent="0.3">
      <c r="B63" s="3">
        <v>60</v>
      </c>
      <c r="C63" s="8">
        <v>5</v>
      </c>
      <c r="D63" s="12">
        <f t="shared" si="14"/>
        <v>1</v>
      </c>
      <c r="E63" s="13"/>
      <c r="G63" s="3">
        <v>60</v>
      </c>
      <c r="H63" s="8">
        <f t="shared" si="15"/>
        <v>3</v>
      </c>
      <c r="I63" s="12">
        <f t="shared" si="1"/>
        <v>1</v>
      </c>
      <c r="J63" s="13"/>
      <c r="L63" s="3">
        <v>60</v>
      </c>
      <c r="M63" s="8">
        <v>2</v>
      </c>
      <c r="N63" s="12">
        <f t="shared" si="2"/>
        <v>1</v>
      </c>
      <c r="O63" s="13"/>
      <c r="Q63" s="3">
        <v>60</v>
      </c>
      <c r="R63" s="8">
        <v>1</v>
      </c>
      <c r="S63" s="12">
        <f t="shared" si="3"/>
        <v>1</v>
      </c>
      <c r="T63" s="13"/>
      <c r="V63" s="3">
        <v>60</v>
      </c>
      <c r="W63" s="8">
        <v>0</v>
      </c>
      <c r="X63" s="12">
        <f t="shared" si="4"/>
        <v>0</v>
      </c>
      <c r="Y63" s="13"/>
      <c r="AA63" s="3">
        <v>60</v>
      </c>
      <c r="AB63" s="8">
        <v>0</v>
      </c>
      <c r="AC63" s="12">
        <f t="shared" si="5"/>
        <v>0</v>
      </c>
      <c r="AD63" s="13"/>
      <c r="AF63" s="3">
        <v>60</v>
      </c>
      <c r="AG63" s="27">
        <v>0</v>
      </c>
      <c r="AJ63" s="3">
        <v>60</v>
      </c>
      <c r="AK63" s="27">
        <v>0</v>
      </c>
    </row>
    <row r="64" spans="2:37" x14ac:dyDescent="0.3">
      <c r="B64" s="3">
        <v>61</v>
      </c>
      <c r="C64" s="8">
        <v>5</v>
      </c>
      <c r="D64" s="12">
        <f t="shared" si="14"/>
        <v>1</v>
      </c>
      <c r="E64" s="13"/>
      <c r="G64" s="3">
        <v>61</v>
      </c>
      <c r="H64" s="8">
        <f t="shared" si="15"/>
        <v>3</v>
      </c>
      <c r="I64" s="12">
        <f t="shared" si="1"/>
        <v>1</v>
      </c>
      <c r="J64" s="13"/>
      <c r="L64" s="3">
        <v>61</v>
      </c>
      <c r="M64" s="8">
        <v>2</v>
      </c>
      <c r="N64" s="12">
        <f t="shared" si="2"/>
        <v>1</v>
      </c>
      <c r="O64" s="13"/>
      <c r="Q64" s="3">
        <v>61</v>
      </c>
      <c r="R64" s="8">
        <v>1</v>
      </c>
      <c r="S64" s="12">
        <f t="shared" si="3"/>
        <v>1</v>
      </c>
      <c r="T64" s="13"/>
      <c r="V64" s="3">
        <v>61</v>
      </c>
      <c r="W64" s="8">
        <v>0</v>
      </c>
      <c r="X64" s="12">
        <f t="shared" si="4"/>
        <v>0</v>
      </c>
      <c r="Y64" s="13"/>
      <c r="AA64" s="3">
        <v>61</v>
      </c>
      <c r="AB64" s="8">
        <v>0</v>
      </c>
      <c r="AC64" s="12">
        <f t="shared" si="5"/>
        <v>0</v>
      </c>
      <c r="AD64" s="13"/>
      <c r="AF64" s="3">
        <v>61</v>
      </c>
      <c r="AG64" s="27">
        <v>0</v>
      </c>
      <c r="AJ64" s="3">
        <v>61</v>
      </c>
      <c r="AK64" s="27">
        <v>0</v>
      </c>
    </row>
    <row r="65" spans="2:37" x14ac:dyDescent="0.3">
      <c r="B65" s="3">
        <v>62</v>
      </c>
      <c r="C65" s="8">
        <v>5</v>
      </c>
      <c r="D65" s="12">
        <f t="shared" si="14"/>
        <v>1</v>
      </c>
      <c r="E65" s="13"/>
      <c r="G65" s="3">
        <v>62</v>
      </c>
      <c r="H65" s="8">
        <f t="shared" si="15"/>
        <v>3</v>
      </c>
      <c r="I65" s="12">
        <f t="shared" si="1"/>
        <v>1</v>
      </c>
      <c r="J65" s="13"/>
      <c r="L65" s="3">
        <v>62</v>
      </c>
      <c r="M65" s="8">
        <v>2</v>
      </c>
      <c r="N65" s="12">
        <f t="shared" si="2"/>
        <v>1</v>
      </c>
      <c r="O65" s="13"/>
      <c r="Q65" s="3">
        <v>62</v>
      </c>
      <c r="R65" s="8">
        <v>1</v>
      </c>
      <c r="S65" s="12">
        <f t="shared" si="3"/>
        <v>1</v>
      </c>
      <c r="T65" s="13"/>
      <c r="V65" s="3">
        <v>62</v>
      </c>
      <c r="W65" s="8">
        <v>0</v>
      </c>
      <c r="X65" s="12">
        <f t="shared" si="4"/>
        <v>0</v>
      </c>
      <c r="Y65" s="13"/>
      <c r="AA65" s="3">
        <v>62</v>
      </c>
      <c r="AB65" s="8">
        <v>0</v>
      </c>
      <c r="AC65" s="12">
        <f t="shared" si="5"/>
        <v>0</v>
      </c>
      <c r="AD65" s="13"/>
      <c r="AF65" s="3">
        <v>62</v>
      </c>
      <c r="AG65" s="27">
        <v>0</v>
      </c>
      <c r="AJ65" s="3">
        <v>62</v>
      </c>
      <c r="AK65" s="27">
        <v>0</v>
      </c>
    </row>
    <row r="66" spans="2:37" x14ac:dyDescent="0.3">
      <c r="B66" s="3">
        <v>63</v>
      </c>
      <c r="C66" s="8">
        <v>5</v>
      </c>
      <c r="D66" s="12">
        <f t="shared" si="14"/>
        <v>1</v>
      </c>
      <c r="E66" s="13"/>
      <c r="G66" s="3">
        <v>63</v>
      </c>
      <c r="H66" s="8">
        <f t="shared" si="15"/>
        <v>3</v>
      </c>
      <c r="I66" s="12">
        <f t="shared" si="1"/>
        <v>1</v>
      </c>
      <c r="J66" s="13"/>
      <c r="L66" s="3">
        <v>63</v>
      </c>
      <c r="M66" s="8">
        <v>2</v>
      </c>
      <c r="N66" s="12">
        <f t="shared" si="2"/>
        <v>1</v>
      </c>
      <c r="O66" s="13"/>
      <c r="Q66" s="3">
        <v>63</v>
      </c>
      <c r="R66" s="8">
        <v>1</v>
      </c>
      <c r="S66" s="12">
        <f t="shared" si="3"/>
        <v>1</v>
      </c>
      <c r="T66" s="13"/>
      <c r="V66" s="3">
        <v>63</v>
      </c>
      <c r="W66" s="8">
        <v>0</v>
      </c>
      <c r="X66" s="12">
        <f t="shared" si="4"/>
        <v>0</v>
      </c>
      <c r="Y66" s="13"/>
      <c r="AA66" s="3">
        <v>63</v>
      </c>
      <c r="AB66" s="8">
        <v>0</v>
      </c>
      <c r="AC66" s="12">
        <f t="shared" si="5"/>
        <v>0</v>
      </c>
      <c r="AD66" s="13"/>
      <c r="AF66" s="3">
        <v>63</v>
      </c>
      <c r="AG66" s="27">
        <v>0</v>
      </c>
      <c r="AJ66" s="3">
        <v>63</v>
      </c>
      <c r="AK66" s="27">
        <v>0</v>
      </c>
    </row>
    <row r="67" spans="2:37" x14ac:dyDescent="0.3">
      <c r="B67" s="3">
        <v>64</v>
      </c>
      <c r="C67" s="8">
        <v>5</v>
      </c>
      <c r="D67" s="12">
        <f t="shared" si="14"/>
        <v>1</v>
      </c>
      <c r="E67" s="13"/>
      <c r="G67" s="3">
        <v>64</v>
      </c>
      <c r="H67" s="8">
        <f t="shared" si="15"/>
        <v>3</v>
      </c>
      <c r="I67" s="12">
        <f t="shared" si="1"/>
        <v>1</v>
      </c>
      <c r="J67" s="13"/>
      <c r="L67" s="3">
        <v>64</v>
      </c>
      <c r="M67" s="8">
        <v>2</v>
      </c>
      <c r="N67" s="12">
        <f t="shared" si="2"/>
        <v>1</v>
      </c>
      <c r="O67" s="13"/>
      <c r="Q67" s="3">
        <v>64</v>
      </c>
      <c r="R67" s="8">
        <v>1</v>
      </c>
      <c r="S67" s="12">
        <f t="shared" si="3"/>
        <v>1</v>
      </c>
      <c r="T67" s="13"/>
      <c r="V67" s="3">
        <v>64</v>
      </c>
      <c r="W67" s="8">
        <v>0</v>
      </c>
      <c r="X67" s="12">
        <f t="shared" si="4"/>
        <v>0</v>
      </c>
      <c r="Y67" s="13"/>
      <c r="AA67" s="3">
        <v>64</v>
      </c>
      <c r="AB67" s="8">
        <v>0</v>
      </c>
      <c r="AC67" s="12">
        <f t="shared" si="5"/>
        <v>0</v>
      </c>
      <c r="AD67" s="13"/>
      <c r="AF67" s="3">
        <v>64</v>
      </c>
      <c r="AG67" s="27">
        <v>0</v>
      </c>
      <c r="AJ67" s="3">
        <v>64</v>
      </c>
      <c r="AK67" s="27">
        <v>0</v>
      </c>
    </row>
    <row r="68" spans="2:37" x14ac:dyDescent="0.3">
      <c r="B68" s="3">
        <v>0</v>
      </c>
      <c r="C68" s="8">
        <v>0</v>
      </c>
      <c r="D68" s="12">
        <f t="shared" ref="D68" si="16">IF(C68=0,0,IF(C67=0,0,C68/C67))</f>
        <v>0</v>
      </c>
      <c r="E68" s="14"/>
      <c r="G68" s="3">
        <v>0</v>
      </c>
      <c r="H68" s="8">
        <f t="shared" si="15"/>
        <v>0</v>
      </c>
      <c r="I68" s="12">
        <f t="shared" ref="I68" si="17">IF(H68=0,0,IF(H67=0,0,H68/H67))</f>
        <v>0</v>
      </c>
      <c r="J68" s="14"/>
      <c r="L68" s="3">
        <v>0</v>
      </c>
      <c r="M68" s="8">
        <v>0</v>
      </c>
      <c r="N68" s="12">
        <f t="shared" ref="N68" si="18">IF(M68=0,0,IF(M67=0,0,M68/M67))</f>
        <v>0</v>
      </c>
      <c r="O68" s="14"/>
      <c r="Q68" s="3">
        <v>0</v>
      </c>
      <c r="R68" s="8">
        <v>0</v>
      </c>
      <c r="S68" s="12">
        <f t="shared" si="3"/>
        <v>0</v>
      </c>
      <c r="T68" s="14"/>
      <c r="V68" s="3">
        <v>0</v>
      </c>
      <c r="W68" s="8">
        <v>0</v>
      </c>
      <c r="X68" s="12">
        <f t="shared" ref="X68" si="19">IF(W68=0,0,IF(W67=0,0,W68/W67))</f>
        <v>0</v>
      </c>
      <c r="Y68" s="14"/>
      <c r="AA68" s="3">
        <v>0</v>
      </c>
      <c r="AB68" s="8">
        <v>0</v>
      </c>
      <c r="AC68" s="12">
        <f t="shared" si="5"/>
        <v>0</v>
      </c>
      <c r="AD68" s="14"/>
      <c r="AF68" s="3">
        <v>0</v>
      </c>
      <c r="AG68" s="27">
        <v>0</v>
      </c>
      <c r="AJ68" s="3">
        <v>0</v>
      </c>
      <c r="AK68" s="27">
        <v>0</v>
      </c>
    </row>
  </sheetData>
  <sheetProtection selectLockedCells="1" selectUnlockedCells="1"/>
  <mergeCells count="9">
    <mergeCell ref="B2:D2"/>
    <mergeCell ref="AF3:AG3"/>
    <mergeCell ref="AJ3:AK3"/>
    <mergeCell ref="AF2:AL2"/>
    <mergeCell ref="Q2:S2"/>
    <mergeCell ref="G2:I2"/>
    <mergeCell ref="L2:N2"/>
    <mergeCell ref="V2:X2"/>
    <mergeCell ref="AA2:AC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H68"/>
  <sheetViews>
    <sheetView workbookViewId="0">
      <selection activeCell="C3" sqref="C3:H3"/>
    </sheetView>
  </sheetViews>
  <sheetFormatPr defaultRowHeight="14.4" x14ac:dyDescent="0.3"/>
  <cols>
    <col min="2" max="2" width="15.5546875" customWidth="1"/>
    <col min="3" max="8" width="14.5546875" customWidth="1"/>
  </cols>
  <sheetData>
    <row r="2" spans="2:8" x14ac:dyDescent="0.3">
      <c r="B2" s="194" t="s">
        <v>19</v>
      </c>
      <c r="C2" s="25" t="s">
        <v>14</v>
      </c>
      <c r="D2" s="25" t="s">
        <v>15</v>
      </c>
      <c r="E2" s="25" t="s">
        <v>16</v>
      </c>
      <c r="F2" s="25" t="s">
        <v>17</v>
      </c>
      <c r="G2" s="25" t="s">
        <v>18</v>
      </c>
      <c r="H2" s="25" t="s">
        <v>24</v>
      </c>
    </row>
    <row r="3" spans="2:8" x14ac:dyDescent="0.3">
      <c r="B3" s="168"/>
      <c r="C3" s="195" t="s">
        <v>6</v>
      </c>
      <c r="D3" s="196"/>
      <c r="E3" s="196"/>
      <c r="F3" s="196"/>
      <c r="G3" s="196"/>
      <c r="H3" s="196"/>
    </row>
    <row r="4" spans="2:8" x14ac:dyDescent="0.3">
      <c r="B4" s="32">
        <v>1</v>
      </c>
      <c r="C4" s="35">
        <f>'Начисление очков'!C4</f>
        <v>1000</v>
      </c>
      <c r="D4" s="35">
        <f>'Начисление очков'!H4</f>
        <v>600</v>
      </c>
      <c r="E4" s="35">
        <f>'Начисление очков'!M4</f>
        <v>360</v>
      </c>
      <c r="F4" s="35">
        <f>'Начисление очков'!R4</f>
        <v>215</v>
      </c>
      <c r="G4" s="35">
        <f>'Начисление очков'!W4</f>
        <v>130</v>
      </c>
      <c r="H4" s="35">
        <f>'Начисление очков'!AB4</f>
        <v>80</v>
      </c>
    </row>
    <row r="5" spans="2:8" x14ac:dyDescent="0.3">
      <c r="B5" s="31">
        <v>2</v>
      </c>
      <c r="C5" s="35">
        <f>'Начисление очков'!C5</f>
        <v>600</v>
      </c>
      <c r="D5" s="35">
        <f>'Начисление очков'!H5</f>
        <v>360</v>
      </c>
      <c r="E5" s="35">
        <f>'Начисление очков'!M5</f>
        <v>215</v>
      </c>
      <c r="F5" s="35">
        <f>'Начисление очков'!R5</f>
        <v>130</v>
      </c>
      <c r="G5" s="35">
        <f>'Начисление очков'!W5</f>
        <v>80</v>
      </c>
      <c r="H5" s="35">
        <f>'Начисление очков'!AB5</f>
        <v>48</v>
      </c>
    </row>
    <row r="6" spans="2:8" x14ac:dyDescent="0.3">
      <c r="B6" s="32">
        <v>3</v>
      </c>
      <c r="C6" s="35">
        <f>'Начисление очков'!C6</f>
        <v>420</v>
      </c>
      <c r="D6" s="35">
        <f>'Начисление очков'!H6</f>
        <v>250</v>
      </c>
      <c r="E6" s="35">
        <f>'Начисление очков'!M6</f>
        <v>150</v>
      </c>
      <c r="F6" s="35">
        <f>'Начисление очков'!R6</f>
        <v>90</v>
      </c>
      <c r="G6" s="35">
        <f>'Начисление очков'!W6</f>
        <v>55</v>
      </c>
      <c r="H6" s="35">
        <f>'Начисление очков'!AB6</f>
        <v>33</v>
      </c>
    </row>
    <row r="7" spans="2:8" x14ac:dyDescent="0.3">
      <c r="B7" s="31">
        <v>4</v>
      </c>
      <c r="C7" s="35">
        <f>'Начисление очков'!C7</f>
        <v>360</v>
      </c>
      <c r="D7" s="35">
        <f>'Начисление очков'!H7</f>
        <v>215</v>
      </c>
      <c r="E7" s="35">
        <f>'Начисление очков'!M7</f>
        <v>130</v>
      </c>
      <c r="F7" s="35">
        <f>'Начисление очков'!R7</f>
        <v>77</v>
      </c>
      <c r="G7" s="35">
        <f>'Начисление очков'!W7</f>
        <v>48</v>
      </c>
      <c r="H7" s="35">
        <f>'Начисление очков'!AB7</f>
        <v>28</v>
      </c>
    </row>
    <row r="8" spans="2:8" x14ac:dyDescent="0.3">
      <c r="B8" s="32">
        <v>5</v>
      </c>
      <c r="C8" s="35">
        <f>'Начисление очков'!C8</f>
        <v>250</v>
      </c>
      <c r="D8" s="35">
        <f>'Начисление очков'!H8</f>
        <v>150</v>
      </c>
      <c r="E8" s="35">
        <f>'Начисление очков'!M8</f>
        <v>90</v>
      </c>
      <c r="F8" s="35">
        <f>'Начисление очков'!R8</f>
        <v>55</v>
      </c>
      <c r="G8" s="35">
        <f>'Начисление очков'!W8</f>
        <v>33</v>
      </c>
      <c r="H8" s="35">
        <f>'Начисление очков'!AB8</f>
        <v>20</v>
      </c>
    </row>
    <row r="9" spans="2:8" x14ac:dyDescent="0.3">
      <c r="B9" s="36">
        <v>6</v>
      </c>
      <c r="C9" s="35">
        <f>'Начисление очков'!C9</f>
        <v>215</v>
      </c>
      <c r="D9" s="35">
        <f>'Начисление очков'!H9</f>
        <v>130</v>
      </c>
      <c r="E9" s="35">
        <f>'Начисление очков'!M9</f>
        <v>78</v>
      </c>
      <c r="F9" s="35">
        <f>'Начисление очков'!R9</f>
        <v>45</v>
      </c>
      <c r="G9" s="35">
        <f>'Начисление очков'!W9</f>
        <v>28</v>
      </c>
      <c r="H9" s="35">
        <f>'Начисление очков'!AB9</f>
        <v>17</v>
      </c>
    </row>
    <row r="10" spans="2:8" x14ac:dyDescent="0.3">
      <c r="B10" s="31">
        <v>7</v>
      </c>
      <c r="C10" s="35">
        <f>'Начисление очков'!C10</f>
        <v>180</v>
      </c>
      <c r="D10" s="35">
        <f>'Начисление очков'!H10</f>
        <v>110</v>
      </c>
      <c r="E10" s="35">
        <f>'Начисление очков'!M10</f>
        <v>65</v>
      </c>
      <c r="F10" s="35">
        <f>'Начисление очков'!R10</f>
        <v>38</v>
      </c>
      <c r="G10" s="35">
        <f>'Начисление очков'!W10</f>
        <v>23</v>
      </c>
      <c r="H10" s="35">
        <f>'Начисление очков'!AB10</f>
        <v>14</v>
      </c>
    </row>
    <row r="11" spans="2:8" x14ac:dyDescent="0.3">
      <c r="B11" s="31">
        <v>8</v>
      </c>
      <c r="C11" s="35">
        <f>'Начисление очков'!C11</f>
        <v>180</v>
      </c>
      <c r="D11" s="35">
        <f>'Начисление очков'!H11</f>
        <v>110</v>
      </c>
      <c r="E11" s="35">
        <f>'Начисление очков'!M11</f>
        <v>65</v>
      </c>
      <c r="F11" s="35">
        <f>'Начисление очков'!R11</f>
        <v>38</v>
      </c>
      <c r="G11" s="35">
        <f>'Начисление очков'!W11</f>
        <v>23</v>
      </c>
      <c r="H11" s="35">
        <f>'Начисление очков'!AB11</f>
        <v>14</v>
      </c>
    </row>
    <row r="12" spans="2:8" x14ac:dyDescent="0.3">
      <c r="B12" s="32">
        <v>9</v>
      </c>
      <c r="C12" s="35">
        <f>'Начисление очков'!C12</f>
        <v>145</v>
      </c>
      <c r="D12" s="35">
        <f>'Начисление очков'!H12</f>
        <v>90</v>
      </c>
      <c r="E12" s="35">
        <f>'Начисление очков'!M12</f>
        <v>50</v>
      </c>
      <c r="F12" s="35">
        <f>'Начисление очков'!R12</f>
        <v>30</v>
      </c>
      <c r="G12" s="35">
        <f>'Начисление очков'!W12</f>
        <v>18</v>
      </c>
      <c r="H12" s="35">
        <f>'Начисление очков'!AB12</f>
        <v>11</v>
      </c>
    </row>
    <row r="13" spans="2:8" x14ac:dyDescent="0.3">
      <c r="B13" s="36">
        <v>10</v>
      </c>
      <c r="C13" s="35">
        <f>'Начисление очков'!C13</f>
        <v>125</v>
      </c>
      <c r="D13" s="35">
        <f>'Начисление очков'!H13</f>
        <v>75</v>
      </c>
      <c r="E13" s="35">
        <f>'Начисление очков'!M13</f>
        <v>45</v>
      </c>
      <c r="F13" s="35">
        <f>'Начисление очков'!R13</f>
        <v>27</v>
      </c>
      <c r="G13" s="35">
        <f>'Начисление очков'!W13</f>
        <v>16</v>
      </c>
      <c r="H13" s="35">
        <f>'Начисление очков'!AB13</f>
        <v>10</v>
      </c>
    </row>
    <row r="14" spans="2:8" x14ac:dyDescent="0.3">
      <c r="B14" s="37">
        <v>11</v>
      </c>
      <c r="C14" s="35">
        <f>'Начисление очков'!C14</f>
        <v>110</v>
      </c>
      <c r="D14" s="35">
        <f>'Начисление очков'!H14</f>
        <v>65</v>
      </c>
      <c r="E14" s="35">
        <f>'Начисление очков'!M14</f>
        <v>40</v>
      </c>
      <c r="F14" s="35">
        <f>'Начисление очков'!R14</f>
        <v>23</v>
      </c>
      <c r="G14" s="35">
        <f>'Начисление очков'!W14</f>
        <v>13</v>
      </c>
      <c r="H14" s="35">
        <f>'Начисление очков'!AB14</f>
        <v>8</v>
      </c>
    </row>
    <row r="15" spans="2:8" x14ac:dyDescent="0.3">
      <c r="B15" s="37">
        <v>12</v>
      </c>
      <c r="C15" s="35">
        <f>'Начисление очков'!C15</f>
        <v>110</v>
      </c>
      <c r="D15" s="35">
        <f>'Начисление очков'!H15</f>
        <v>65</v>
      </c>
      <c r="E15" s="35">
        <f>'Начисление очков'!M15</f>
        <v>40</v>
      </c>
      <c r="F15" s="35">
        <f>'Начисление очков'!R15</f>
        <v>23</v>
      </c>
      <c r="G15" s="35">
        <f>'Начисление очков'!W15</f>
        <v>13</v>
      </c>
      <c r="H15" s="35">
        <f>'Начисление очков'!AB15</f>
        <v>8</v>
      </c>
    </row>
    <row r="16" spans="2:8" x14ac:dyDescent="0.3">
      <c r="B16" s="31">
        <v>13</v>
      </c>
      <c r="C16" s="35">
        <f>'Начисление очков'!C16</f>
        <v>90</v>
      </c>
      <c r="D16" s="35">
        <f>'Начисление очков'!H16</f>
        <v>55</v>
      </c>
      <c r="E16" s="35">
        <f>'Начисление очков'!M16</f>
        <v>32</v>
      </c>
      <c r="F16" s="35">
        <f>'Начисление очков'!R16</f>
        <v>19</v>
      </c>
      <c r="G16" s="35">
        <f>'Начисление очков'!W16</f>
        <v>11</v>
      </c>
      <c r="H16" s="35">
        <f>'Начисление очков'!AB16</f>
        <v>7</v>
      </c>
    </row>
    <row r="17" spans="2:8" x14ac:dyDescent="0.3">
      <c r="B17" s="31">
        <v>14</v>
      </c>
      <c r="C17" s="35">
        <f>'Начисление очков'!C17</f>
        <v>90</v>
      </c>
      <c r="D17" s="35">
        <f>'Начисление очков'!H17</f>
        <v>55</v>
      </c>
      <c r="E17" s="35">
        <f>'Начисление очков'!M17</f>
        <v>32</v>
      </c>
      <c r="F17" s="35">
        <f>'Начисление очков'!R17</f>
        <v>19</v>
      </c>
      <c r="G17" s="35">
        <f>'Начисление очков'!W17</f>
        <v>11</v>
      </c>
      <c r="H17" s="35">
        <f>'Начисление очков'!AB17</f>
        <v>7</v>
      </c>
    </row>
    <row r="18" spans="2:8" x14ac:dyDescent="0.3">
      <c r="B18" s="31">
        <v>15</v>
      </c>
      <c r="C18" s="35">
        <f>'Начисление очков'!C18</f>
        <v>90</v>
      </c>
      <c r="D18" s="35">
        <f>'Начисление очков'!H18</f>
        <v>55</v>
      </c>
      <c r="E18" s="35">
        <f>'Начисление очков'!M18</f>
        <v>32</v>
      </c>
      <c r="F18" s="35">
        <f>'Начисление очков'!R18</f>
        <v>19</v>
      </c>
      <c r="G18" s="35">
        <f>'Начисление очков'!W18</f>
        <v>11</v>
      </c>
      <c r="H18" s="35">
        <f>'Начисление очков'!AB18</f>
        <v>7</v>
      </c>
    </row>
    <row r="19" spans="2:8" x14ac:dyDescent="0.3">
      <c r="B19" s="31">
        <v>16</v>
      </c>
      <c r="C19" s="35">
        <f>'Начисление очков'!C19</f>
        <v>90</v>
      </c>
      <c r="D19" s="35">
        <f>'Начисление очков'!H19</f>
        <v>55</v>
      </c>
      <c r="E19" s="35">
        <f>'Начисление очков'!M19</f>
        <v>32</v>
      </c>
      <c r="F19" s="35">
        <f>'Начисление очков'!R19</f>
        <v>19</v>
      </c>
      <c r="G19" s="35">
        <f>'Начисление очков'!W19</f>
        <v>11</v>
      </c>
      <c r="H19" s="35">
        <f>'Начисление очков'!AB19</f>
        <v>7</v>
      </c>
    </row>
    <row r="20" spans="2:8" x14ac:dyDescent="0.3">
      <c r="B20" s="32">
        <v>17</v>
      </c>
      <c r="C20" s="35">
        <f>'Начисление очков'!C20</f>
        <v>80</v>
      </c>
      <c r="D20" s="35">
        <f>'Начисление очков'!H20</f>
        <v>50</v>
      </c>
      <c r="E20" s="35">
        <f>'Начисление очков'!M20</f>
        <v>29</v>
      </c>
      <c r="F20" s="35">
        <f>'Начисление очков'!R20</f>
        <v>17</v>
      </c>
      <c r="G20" s="35">
        <f>'Начисление очков'!W20</f>
        <v>10</v>
      </c>
      <c r="H20" s="35">
        <f>'Начисление очков'!AB20</f>
        <v>6</v>
      </c>
    </row>
    <row r="21" spans="2:8" x14ac:dyDescent="0.3">
      <c r="B21" s="36">
        <v>18</v>
      </c>
      <c r="C21" s="35">
        <f>'Начисление очков'!C21</f>
        <v>65</v>
      </c>
      <c r="D21" s="35">
        <f>'Начисление очков'!H21</f>
        <v>38</v>
      </c>
      <c r="E21" s="35">
        <f>'Начисление очков'!M21</f>
        <v>22</v>
      </c>
      <c r="F21" s="35">
        <f>'Начисление очков'!R21</f>
        <v>13</v>
      </c>
      <c r="G21" s="35">
        <f>'Начисление очков'!W21</f>
        <v>8</v>
      </c>
      <c r="H21" s="35">
        <f>'Начисление очков'!AB21</f>
        <v>5</v>
      </c>
    </row>
    <row r="22" spans="2:8" x14ac:dyDescent="0.3">
      <c r="B22" s="37">
        <v>19</v>
      </c>
      <c r="C22" s="35">
        <f>'Начисление очков'!C22</f>
        <v>45</v>
      </c>
      <c r="D22" s="35">
        <f>'Начисление очков'!H22</f>
        <v>27</v>
      </c>
      <c r="E22" s="35">
        <f>'Начисление очков'!M22</f>
        <v>16</v>
      </c>
      <c r="F22" s="35">
        <f>'Начисление очков'!R22</f>
        <v>9</v>
      </c>
      <c r="G22" s="35">
        <f>'Начисление очков'!W22</f>
        <v>6</v>
      </c>
      <c r="H22" s="35">
        <f>'Начисление очков'!AB22</f>
        <v>4</v>
      </c>
    </row>
    <row r="23" spans="2:8" x14ac:dyDescent="0.3">
      <c r="B23" s="37">
        <v>20</v>
      </c>
      <c r="C23" s="35">
        <f>'Начисление очков'!C23</f>
        <v>45</v>
      </c>
      <c r="D23" s="35">
        <f>'Начисление очков'!H23</f>
        <v>27</v>
      </c>
      <c r="E23" s="35">
        <f>'Начисление очков'!M23</f>
        <v>16</v>
      </c>
      <c r="F23" s="35">
        <f>'Начисление очков'!R23</f>
        <v>9</v>
      </c>
      <c r="G23" s="35">
        <f>'Начисление очков'!W23</f>
        <v>6</v>
      </c>
      <c r="H23" s="35">
        <f>'Начисление очков'!AB23</f>
        <v>4</v>
      </c>
    </row>
    <row r="24" spans="2:8" x14ac:dyDescent="0.3">
      <c r="B24" s="39">
        <v>21</v>
      </c>
      <c r="C24" s="35">
        <f>'Начисление очков'!C24</f>
        <v>35</v>
      </c>
      <c r="D24" s="35">
        <f>'Начисление очков'!H24</f>
        <v>21</v>
      </c>
      <c r="E24" s="35">
        <f>'Начисление очков'!M24</f>
        <v>12</v>
      </c>
      <c r="F24" s="35">
        <f>'Начисление очков'!R24</f>
        <v>8</v>
      </c>
      <c r="G24" s="35">
        <f>'Начисление очков'!W24</f>
        <v>4</v>
      </c>
      <c r="H24" s="35">
        <f>'Начисление очков'!AB24</f>
        <v>3</v>
      </c>
    </row>
    <row r="25" spans="2:8" x14ac:dyDescent="0.3">
      <c r="B25" s="39">
        <v>22</v>
      </c>
      <c r="C25" s="35">
        <f>'Начисление очков'!C25</f>
        <v>35</v>
      </c>
      <c r="D25" s="35">
        <f>'Начисление очков'!H25</f>
        <v>21</v>
      </c>
      <c r="E25" s="35">
        <f>'Начисление очков'!M25</f>
        <v>12</v>
      </c>
      <c r="F25" s="35">
        <f>'Начисление очков'!R25</f>
        <v>8</v>
      </c>
      <c r="G25" s="35">
        <f>'Начисление очков'!W25</f>
        <v>4</v>
      </c>
      <c r="H25" s="35">
        <f>'Начисление очков'!AB25</f>
        <v>3</v>
      </c>
    </row>
    <row r="26" spans="2:8" x14ac:dyDescent="0.3">
      <c r="B26" s="39">
        <v>23</v>
      </c>
      <c r="C26" s="35">
        <f>'Начисление очков'!C26</f>
        <v>35</v>
      </c>
      <c r="D26" s="35">
        <f>'Начисление очков'!H26</f>
        <v>21</v>
      </c>
      <c r="E26" s="35">
        <f>'Начисление очков'!M26</f>
        <v>12</v>
      </c>
      <c r="F26" s="35">
        <f>'Начисление очков'!R26</f>
        <v>8</v>
      </c>
      <c r="G26" s="35">
        <f>'Начисление очков'!W26</f>
        <v>4</v>
      </c>
      <c r="H26" s="35">
        <f>'Начисление очков'!AB26</f>
        <v>3</v>
      </c>
    </row>
    <row r="27" spans="2:8" x14ac:dyDescent="0.3">
      <c r="B27" s="39">
        <v>24</v>
      </c>
      <c r="C27" s="35">
        <f>'Начисление очков'!C27</f>
        <v>35</v>
      </c>
      <c r="D27" s="35">
        <f>'Начисление очков'!H27</f>
        <v>21</v>
      </c>
      <c r="E27" s="35">
        <f>'Начисление очков'!M27</f>
        <v>12</v>
      </c>
      <c r="F27" s="35">
        <f>'Начисление очков'!R27</f>
        <v>8</v>
      </c>
      <c r="G27" s="35">
        <f>'Начисление очков'!W27</f>
        <v>4</v>
      </c>
      <c r="H27" s="35">
        <f>'Начисление очков'!AB27</f>
        <v>3</v>
      </c>
    </row>
    <row r="28" spans="2:8" x14ac:dyDescent="0.3">
      <c r="B28" s="31">
        <v>25</v>
      </c>
      <c r="C28" s="35">
        <f>'Начисление очков'!C28</f>
        <v>30</v>
      </c>
      <c r="D28" s="35">
        <f>'Начисление очков'!H28</f>
        <v>18</v>
      </c>
      <c r="E28" s="35">
        <f>'Начисление очков'!M28</f>
        <v>10</v>
      </c>
      <c r="F28" s="35">
        <f>'Начисление очков'!R28</f>
        <v>6</v>
      </c>
      <c r="G28" s="35">
        <f>'Начисление очков'!W28</f>
        <v>3</v>
      </c>
      <c r="H28" s="35">
        <f>'Начисление очков'!AB28</f>
        <v>2</v>
      </c>
    </row>
    <row r="29" spans="2:8" x14ac:dyDescent="0.3">
      <c r="B29" s="33">
        <v>26</v>
      </c>
      <c r="C29" s="35">
        <f>'Начисление очков'!C29</f>
        <v>30</v>
      </c>
      <c r="D29" s="35">
        <f>'Начисление очков'!H29</f>
        <v>18</v>
      </c>
      <c r="E29" s="35">
        <f>'Начисление очков'!M29</f>
        <v>10</v>
      </c>
      <c r="F29" s="35">
        <f>'Начисление очков'!R29</f>
        <v>6</v>
      </c>
      <c r="G29" s="35">
        <f>'Начисление очков'!W29</f>
        <v>3</v>
      </c>
      <c r="H29" s="35">
        <f>'Начисление очков'!AB29</f>
        <v>2</v>
      </c>
    </row>
    <row r="30" spans="2:8" x14ac:dyDescent="0.3">
      <c r="B30" s="33">
        <v>27</v>
      </c>
      <c r="C30" s="35">
        <f>'Начисление очков'!C30</f>
        <v>30</v>
      </c>
      <c r="D30" s="35">
        <f>'Начисление очков'!H30</f>
        <v>18</v>
      </c>
      <c r="E30" s="35">
        <f>'Начисление очков'!M30</f>
        <v>10</v>
      </c>
      <c r="F30" s="35">
        <f>'Начисление очков'!R30</f>
        <v>6</v>
      </c>
      <c r="G30" s="35">
        <f>'Начисление очков'!W30</f>
        <v>3</v>
      </c>
      <c r="H30" s="35">
        <f>'Начисление очков'!AB30</f>
        <v>2</v>
      </c>
    </row>
    <row r="31" spans="2:8" x14ac:dyDescent="0.3">
      <c r="B31" s="33">
        <v>28</v>
      </c>
      <c r="C31" s="35">
        <f>'Начисление очков'!C31</f>
        <v>30</v>
      </c>
      <c r="D31" s="35">
        <f>'Начисление очков'!H31</f>
        <v>18</v>
      </c>
      <c r="E31" s="35">
        <f>'Начисление очков'!M31</f>
        <v>10</v>
      </c>
      <c r="F31" s="35">
        <f>'Начисление очков'!R31</f>
        <v>6</v>
      </c>
      <c r="G31" s="35">
        <f>'Начисление очков'!W31</f>
        <v>3</v>
      </c>
      <c r="H31" s="35">
        <f>'Начисление очков'!AB31</f>
        <v>2</v>
      </c>
    </row>
    <row r="32" spans="2:8" x14ac:dyDescent="0.3">
      <c r="B32" s="33">
        <v>29</v>
      </c>
      <c r="C32" s="35">
        <f>'Начисление очков'!C32</f>
        <v>30</v>
      </c>
      <c r="D32" s="35">
        <f>'Начисление очков'!H32</f>
        <v>18</v>
      </c>
      <c r="E32" s="35">
        <f>'Начисление очков'!M32</f>
        <v>10</v>
      </c>
      <c r="F32" s="35">
        <f>'Начисление очков'!R32</f>
        <v>6</v>
      </c>
      <c r="G32" s="35">
        <f>'Начисление очков'!W32</f>
        <v>3</v>
      </c>
      <c r="H32" s="35">
        <f>'Начисление очков'!AB32</f>
        <v>2</v>
      </c>
    </row>
    <row r="33" spans="2:8" x14ac:dyDescent="0.3">
      <c r="B33" s="33">
        <v>30</v>
      </c>
      <c r="C33" s="35">
        <f>'Начисление очков'!C33</f>
        <v>30</v>
      </c>
      <c r="D33" s="35">
        <f>'Начисление очков'!H33</f>
        <v>18</v>
      </c>
      <c r="E33" s="35">
        <f>'Начисление очков'!M33</f>
        <v>10</v>
      </c>
      <c r="F33" s="35">
        <f>'Начисление очков'!R33</f>
        <v>6</v>
      </c>
      <c r="G33" s="35">
        <f>'Начисление очков'!W33</f>
        <v>3</v>
      </c>
      <c r="H33" s="35">
        <f>'Начисление очков'!AB33</f>
        <v>2</v>
      </c>
    </row>
    <row r="34" spans="2:8" x14ac:dyDescent="0.3">
      <c r="B34" s="33">
        <v>31</v>
      </c>
      <c r="C34" s="35">
        <f>'Начисление очков'!C34</f>
        <v>30</v>
      </c>
      <c r="D34" s="35">
        <f>'Начисление очков'!H34</f>
        <v>18</v>
      </c>
      <c r="E34" s="35">
        <f>'Начисление очков'!M34</f>
        <v>10</v>
      </c>
      <c r="F34" s="35">
        <f>'Начисление очков'!R34</f>
        <v>6</v>
      </c>
      <c r="G34" s="35">
        <f>'Начисление очков'!W34</f>
        <v>3</v>
      </c>
      <c r="H34" s="35">
        <f>'Начисление очков'!AB34</f>
        <v>2</v>
      </c>
    </row>
    <row r="35" spans="2:8" x14ac:dyDescent="0.3">
      <c r="B35" s="33">
        <v>32</v>
      </c>
      <c r="C35" s="35">
        <f>'Начисление очков'!C35</f>
        <v>30</v>
      </c>
      <c r="D35" s="35">
        <f>'Начисление очков'!H35</f>
        <v>18</v>
      </c>
      <c r="E35" s="35">
        <f>'Начисление очков'!M35</f>
        <v>10</v>
      </c>
      <c r="F35" s="35">
        <f>'Начисление очков'!R35</f>
        <v>6</v>
      </c>
      <c r="G35" s="35">
        <f>'Начисление очков'!W35</f>
        <v>3</v>
      </c>
      <c r="H35" s="35">
        <f>'Начисление очков'!AB35</f>
        <v>2</v>
      </c>
    </row>
    <row r="36" spans="2:8" x14ac:dyDescent="0.3">
      <c r="B36" s="34">
        <v>33</v>
      </c>
      <c r="C36" s="35">
        <f>'Начисление очков'!C36</f>
        <v>30</v>
      </c>
      <c r="D36" s="35">
        <f>'Начисление очков'!H36</f>
        <v>18</v>
      </c>
      <c r="E36" s="35">
        <f>'Начисление очков'!M36</f>
        <v>10</v>
      </c>
      <c r="F36" s="35">
        <f>'Начисление очков'!R36</f>
        <v>6</v>
      </c>
      <c r="G36" s="35">
        <f>'Начисление очков'!W36</f>
        <v>3</v>
      </c>
      <c r="H36" s="35">
        <f>'Начисление очков'!AB36</f>
        <v>2</v>
      </c>
    </row>
    <row r="37" spans="2:8" x14ac:dyDescent="0.3">
      <c r="B37" s="38">
        <v>34</v>
      </c>
      <c r="C37" s="35">
        <f>'Начисление очков'!C37</f>
        <v>15</v>
      </c>
      <c r="D37" s="35">
        <f>'Начисление очков'!H37</f>
        <v>9</v>
      </c>
      <c r="E37" s="35">
        <f>'Начисление очков'!M37</f>
        <v>5</v>
      </c>
      <c r="F37" s="35">
        <f>'Начисление очков'!R37</f>
        <v>3</v>
      </c>
      <c r="G37" s="35">
        <f>'Начисление очков'!W37</f>
        <v>2</v>
      </c>
      <c r="H37" s="35">
        <f>'Начисление очков'!AB37</f>
        <v>1</v>
      </c>
    </row>
    <row r="38" spans="2:8" x14ac:dyDescent="0.3">
      <c r="B38" s="33">
        <v>35</v>
      </c>
      <c r="C38" s="35">
        <f>'Начисление очков'!C38</f>
        <v>5</v>
      </c>
      <c r="D38" s="35">
        <f>'Начисление очков'!H38</f>
        <v>3</v>
      </c>
      <c r="E38" s="35">
        <f>'Начисление очков'!M38</f>
        <v>2</v>
      </c>
      <c r="F38" s="35">
        <f>'Начисление очков'!R38</f>
        <v>1</v>
      </c>
      <c r="G38" s="35">
        <f>'Начисление очков'!W38</f>
        <v>0</v>
      </c>
      <c r="H38" s="35">
        <f>'Начисление очков'!AB38</f>
        <v>0</v>
      </c>
    </row>
    <row r="39" spans="2:8" x14ac:dyDescent="0.3">
      <c r="B39" s="33">
        <v>36</v>
      </c>
      <c r="C39" s="35">
        <f>'Начисление очков'!C39</f>
        <v>5</v>
      </c>
      <c r="D39" s="35">
        <f>'Начисление очков'!H39</f>
        <v>3</v>
      </c>
      <c r="E39" s="35">
        <f>'Начисление очков'!M39</f>
        <v>2</v>
      </c>
      <c r="F39" s="35">
        <f>'Начисление очков'!R39</f>
        <v>1</v>
      </c>
      <c r="G39" s="35">
        <f>'Начисление очков'!W39</f>
        <v>0</v>
      </c>
      <c r="H39" s="35">
        <f>'Начисление очков'!AB39</f>
        <v>0</v>
      </c>
    </row>
    <row r="40" spans="2:8" x14ac:dyDescent="0.3">
      <c r="B40" s="33">
        <v>37</v>
      </c>
      <c r="C40" s="35">
        <f>'Начисление очков'!C40</f>
        <v>5</v>
      </c>
      <c r="D40" s="35">
        <f>'Начисление очков'!H40</f>
        <v>3</v>
      </c>
      <c r="E40" s="35">
        <f>'Начисление очков'!M40</f>
        <v>2</v>
      </c>
      <c r="F40" s="35">
        <f>'Начисление очков'!R40</f>
        <v>1</v>
      </c>
      <c r="G40" s="35">
        <f>'Начисление очков'!W40</f>
        <v>0</v>
      </c>
      <c r="H40" s="35">
        <f>'Начисление очков'!AB40</f>
        <v>0</v>
      </c>
    </row>
    <row r="41" spans="2:8" x14ac:dyDescent="0.3">
      <c r="B41" s="33">
        <v>38</v>
      </c>
      <c r="C41" s="35">
        <f>'Начисление очков'!C41</f>
        <v>5</v>
      </c>
      <c r="D41" s="35">
        <f>'Начисление очков'!H41</f>
        <v>3</v>
      </c>
      <c r="E41" s="35">
        <f>'Начисление очков'!M41</f>
        <v>2</v>
      </c>
      <c r="F41" s="35">
        <f>'Начисление очков'!R41</f>
        <v>1</v>
      </c>
      <c r="G41" s="35">
        <f>'Начисление очков'!W41</f>
        <v>0</v>
      </c>
      <c r="H41" s="35">
        <f>'Начисление очков'!AB41</f>
        <v>0</v>
      </c>
    </row>
    <row r="42" spans="2:8" x14ac:dyDescent="0.3">
      <c r="B42" s="33">
        <v>39</v>
      </c>
      <c r="C42" s="35">
        <f>'Начисление очков'!C42</f>
        <v>5</v>
      </c>
      <c r="D42" s="35">
        <f>'Начисление очков'!H42</f>
        <v>3</v>
      </c>
      <c r="E42" s="35">
        <f>'Начисление очков'!M42</f>
        <v>2</v>
      </c>
      <c r="F42" s="35">
        <f>'Начисление очков'!R42</f>
        <v>1</v>
      </c>
      <c r="G42" s="35">
        <f>'Начисление очков'!W42</f>
        <v>0</v>
      </c>
      <c r="H42" s="35">
        <f>'Начисление очков'!AB42</f>
        <v>0</v>
      </c>
    </row>
    <row r="43" spans="2:8" x14ac:dyDescent="0.3">
      <c r="B43" s="33">
        <v>40</v>
      </c>
      <c r="C43" s="35">
        <f>'Начисление очков'!C43</f>
        <v>5</v>
      </c>
      <c r="D43" s="35">
        <f>'Начисление очков'!H43</f>
        <v>3</v>
      </c>
      <c r="E43" s="35">
        <f>'Начисление очков'!M43</f>
        <v>2</v>
      </c>
      <c r="F43" s="35">
        <f>'Начисление очков'!R43</f>
        <v>1</v>
      </c>
      <c r="G43" s="35">
        <f>'Начисление очков'!W43</f>
        <v>0</v>
      </c>
      <c r="H43" s="35">
        <f>'Начисление очков'!AB43</f>
        <v>0</v>
      </c>
    </row>
    <row r="44" spans="2:8" x14ac:dyDescent="0.3">
      <c r="B44" s="33">
        <v>41</v>
      </c>
      <c r="C44" s="35">
        <f>'Начисление очков'!C44</f>
        <v>5</v>
      </c>
      <c r="D44" s="35">
        <f>'Начисление очков'!H44</f>
        <v>3</v>
      </c>
      <c r="E44" s="35">
        <f>'Начисление очков'!M44</f>
        <v>2</v>
      </c>
      <c r="F44" s="35">
        <f>'Начисление очков'!R44</f>
        <v>1</v>
      </c>
      <c r="G44" s="35">
        <f>'Начисление очков'!W44</f>
        <v>0</v>
      </c>
      <c r="H44" s="35">
        <f>'Начисление очков'!AB44</f>
        <v>0</v>
      </c>
    </row>
    <row r="45" spans="2:8" x14ac:dyDescent="0.3">
      <c r="B45" s="33">
        <v>42</v>
      </c>
      <c r="C45" s="35">
        <f>'Начисление очков'!C45</f>
        <v>5</v>
      </c>
      <c r="D45" s="35">
        <f>'Начисление очков'!H45</f>
        <v>3</v>
      </c>
      <c r="E45" s="35">
        <f>'Начисление очков'!M45</f>
        <v>2</v>
      </c>
      <c r="F45" s="35">
        <f>'Начисление очков'!R45</f>
        <v>1</v>
      </c>
      <c r="G45" s="35">
        <f>'Начисление очков'!W45</f>
        <v>0</v>
      </c>
      <c r="H45" s="35">
        <f>'Начисление очков'!AB45</f>
        <v>0</v>
      </c>
    </row>
    <row r="46" spans="2:8" x14ac:dyDescent="0.3">
      <c r="B46" s="33">
        <v>43</v>
      </c>
      <c r="C46" s="35">
        <f>'Начисление очков'!C46</f>
        <v>5</v>
      </c>
      <c r="D46" s="35">
        <f>'Начисление очков'!H46</f>
        <v>3</v>
      </c>
      <c r="E46" s="35">
        <f>'Начисление очков'!M46</f>
        <v>2</v>
      </c>
      <c r="F46" s="35">
        <f>'Начисление очков'!R46</f>
        <v>1</v>
      </c>
      <c r="G46" s="35">
        <f>'Начисление очков'!W46</f>
        <v>0</v>
      </c>
      <c r="H46" s="35">
        <f>'Начисление очков'!AB46</f>
        <v>0</v>
      </c>
    </row>
    <row r="47" spans="2:8" x14ac:dyDescent="0.3">
      <c r="B47" s="33">
        <v>44</v>
      </c>
      <c r="C47" s="35">
        <f>'Начисление очков'!C47</f>
        <v>5</v>
      </c>
      <c r="D47" s="35">
        <f>'Начисление очков'!H47</f>
        <v>3</v>
      </c>
      <c r="E47" s="35">
        <f>'Начисление очков'!M47</f>
        <v>2</v>
      </c>
      <c r="F47" s="35">
        <f>'Начисление очков'!R47</f>
        <v>1</v>
      </c>
      <c r="G47" s="35">
        <f>'Начисление очков'!W47</f>
        <v>0</v>
      </c>
      <c r="H47" s="35">
        <f>'Начисление очков'!AB47</f>
        <v>0</v>
      </c>
    </row>
    <row r="48" spans="2:8" x14ac:dyDescent="0.3">
      <c r="B48" s="33">
        <v>45</v>
      </c>
      <c r="C48" s="35">
        <f>'Начисление очков'!C48</f>
        <v>5</v>
      </c>
      <c r="D48" s="35">
        <f>'Начисление очков'!H48</f>
        <v>3</v>
      </c>
      <c r="E48" s="35">
        <f>'Начисление очков'!M48</f>
        <v>2</v>
      </c>
      <c r="F48" s="35">
        <f>'Начисление очков'!R48</f>
        <v>1</v>
      </c>
      <c r="G48" s="35">
        <f>'Начисление очков'!W48</f>
        <v>0</v>
      </c>
      <c r="H48" s="35">
        <f>'Начисление очков'!AB48</f>
        <v>0</v>
      </c>
    </row>
    <row r="49" spans="2:8" x14ac:dyDescent="0.3">
      <c r="B49" s="33">
        <v>46</v>
      </c>
      <c r="C49" s="35">
        <f>'Начисление очков'!C49</f>
        <v>5</v>
      </c>
      <c r="D49" s="35">
        <f>'Начисление очков'!H49</f>
        <v>3</v>
      </c>
      <c r="E49" s="35">
        <f>'Начисление очков'!M49</f>
        <v>2</v>
      </c>
      <c r="F49" s="35">
        <f>'Начисление очков'!R49</f>
        <v>1</v>
      </c>
      <c r="G49" s="35">
        <f>'Начисление очков'!W49</f>
        <v>0</v>
      </c>
      <c r="H49" s="35">
        <f>'Начисление очков'!AB49</f>
        <v>0</v>
      </c>
    </row>
    <row r="50" spans="2:8" x14ac:dyDescent="0.3">
      <c r="B50" s="33">
        <v>47</v>
      </c>
      <c r="C50" s="35">
        <f>'Начисление очков'!C50</f>
        <v>5</v>
      </c>
      <c r="D50" s="35">
        <f>'Начисление очков'!H50</f>
        <v>3</v>
      </c>
      <c r="E50" s="35">
        <f>'Начисление очков'!M50</f>
        <v>2</v>
      </c>
      <c r="F50" s="35">
        <f>'Начисление очков'!R50</f>
        <v>1</v>
      </c>
      <c r="G50" s="35">
        <f>'Начисление очков'!W50</f>
        <v>0</v>
      </c>
      <c r="H50" s="35">
        <f>'Начисление очков'!AB50</f>
        <v>0</v>
      </c>
    </row>
    <row r="51" spans="2:8" x14ac:dyDescent="0.3">
      <c r="B51" s="33">
        <v>48</v>
      </c>
      <c r="C51" s="35">
        <f>'Начисление очков'!C51</f>
        <v>5</v>
      </c>
      <c r="D51" s="35">
        <f>'Начисление очков'!H51</f>
        <v>3</v>
      </c>
      <c r="E51" s="35">
        <f>'Начисление очков'!M51</f>
        <v>2</v>
      </c>
      <c r="F51" s="35">
        <f>'Начисление очков'!R51</f>
        <v>1</v>
      </c>
      <c r="G51" s="35">
        <f>'Начисление очков'!W51</f>
        <v>0</v>
      </c>
      <c r="H51" s="35">
        <f>'Начисление очков'!AB51</f>
        <v>0</v>
      </c>
    </row>
    <row r="52" spans="2:8" x14ac:dyDescent="0.3">
      <c r="B52" s="33">
        <v>49</v>
      </c>
      <c r="C52" s="35">
        <f>'Начисление очков'!C52</f>
        <v>5</v>
      </c>
      <c r="D52" s="35">
        <f>'Начисление очков'!H52</f>
        <v>3</v>
      </c>
      <c r="E52" s="35">
        <f>'Начисление очков'!M52</f>
        <v>2</v>
      </c>
      <c r="F52" s="35">
        <f>'Начисление очков'!R52</f>
        <v>1</v>
      </c>
      <c r="G52" s="35">
        <f>'Начисление очков'!W52</f>
        <v>0</v>
      </c>
      <c r="H52" s="35">
        <f>'Начисление очков'!AB52</f>
        <v>0</v>
      </c>
    </row>
    <row r="53" spans="2:8" x14ac:dyDescent="0.3">
      <c r="B53" s="33">
        <v>50</v>
      </c>
      <c r="C53" s="35">
        <f>'Начисление очков'!C53</f>
        <v>5</v>
      </c>
      <c r="D53" s="35">
        <f>'Начисление очков'!H53</f>
        <v>3</v>
      </c>
      <c r="E53" s="35">
        <f>'Начисление очков'!M53</f>
        <v>2</v>
      </c>
      <c r="F53" s="35">
        <f>'Начисление очков'!R53</f>
        <v>1</v>
      </c>
      <c r="G53" s="35">
        <f>'Начисление очков'!W53</f>
        <v>0</v>
      </c>
      <c r="H53" s="35">
        <f>'Начисление очков'!AB53</f>
        <v>0</v>
      </c>
    </row>
    <row r="54" spans="2:8" x14ac:dyDescent="0.3">
      <c r="B54" s="33">
        <v>51</v>
      </c>
      <c r="C54" s="35">
        <f>'Начисление очков'!C54</f>
        <v>5</v>
      </c>
      <c r="D54" s="35">
        <f>'Начисление очков'!H54</f>
        <v>3</v>
      </c>
      <c r="E54" s="35">
        <f>'Начисление очков'!M54</f>
        <v>2</v>
      </c>
      <c r="F54" s="35">
        <f>'Начисление очков'!R54</f>
        <v>1</v>
      </c>
      <c r="G54" s="35">
        <f>'Начисление очков'!W54</f>
        <v>0</v>
      </c>
      <c r="H54" s="35">
        <f>'Начисление очков'!AB54</f>
        <v>0</v>
      </c>
    </row>
    <row r="55" spans="2:8" x14ac:dyDescent="0.3">
      <c r="B55" s="33">
        <v>52</v>
      </c>
      <c r="C55" s="35">
        <f>'Начисление очков'!C55</f>
        <v>5</v>
      </c>
      <c r="D55" s="35">
        <f>'Начисление очков'!H55</f>
        <v>3</v>
      </c>
      <c r="E55" s="35">
        <f>'Начисление очков'!M55</f>
        <v>2</v>
      </c>
      <c r="F55" s="35">
        <f>'Начисление очков'!R55</f>
        <v>1</v>
      </c>
      <c r="G55" s="35">
        <f>'Начисление очков'!W55</f>
        <v>0</v>
      </c>
      <c r="H55" s="35">
        <f>'Начисление очков'!AB55</f>
        <v>0</v>
      </c>
    </row>
    <row r="56" spans="2:8" x14ac:dyDescent="0.3">
      <c r="B56" s="33">
        <v>53</v>
      </c>
      <c r="C56" s="35">
        <f>'Начисление очков'!C56</f>
        <v>5</v>
      </c>
      <c r="D56" s="35">
        <f>'Начисление очков'!H56</f>
        <v>3</v>
      </c>
      <c r="E56" s="35">
        <f>'Начисление очков'!M56</f>
        <v>2</v>
      </c>
      <c r="F56" s="35">
        <f>'Начисление очков'!R56</f>
        <v>1</v>
      </c>
      <c r="G56" s="35">
        <f>'Начисление очков'!W56</f>
        <v>0</v>
      </c>
      <c r="H56" s="35">
        <f>'Начисление очков'!AB56</f>
        <v>0</v>
      </c>
    </row>
    <row r="57" spans="2:8" x14ac:dyDescent="0.3">
      <c r="B57" s="33">
        <v>54</v>
      </c>
      <c r="C57" s="35">
        <f>'Начисление очков'!C57</f>
        <v>5</v>
      </c>
      <c r="D57" s="35">
        <f>'Начисление очков'!H57</f>
        <v>3</v>
      </c>
      <c r="E57" s="35">
        <f>'Начисление очков'!M57</f>
        <v>2</v>
      </c>
      <c r="F57" s="35">
        <f>'Начисление очков'!R57</f>
        <v>1</v>
      </c>
      <c r="G57" s="35">
        <f>'Начисление очков'!W57</f>
        <v>0</v>
      </c>
      <c r="H57" s="35">
        <f>'Начисление очков'!AB57</f>
        <v>0</v>
      </c>
    </row>
    <row r="58" spans="2:8" x14ac:dyDescent="0.3">
      <c r="B58" s="33">
        <v>55</v>
      </c>
      <c r="C58" s="35">
        <f>'Начисление очков'!C58</f>
        <v>5</v>
      </c>
      <c r="D58" s="35">
        <f>'Начисление очков'!H58</f>
        <v>3</v>
      </c>
      <c r="E58" s="35">
        <f>'Начисление очков'!M58</f>
        <v>2</v>
      </c>
      <c r="F58" s="35">
        <f>'Начисление очков'!R58</f>
        <v>1</v>
      </c>
      <c r="G58" s="35">
        <f>'Начисление очков'!W58</f>
        <v>0</v>
      </c>
      <c r="H58" s="35">
        <f>'Начисление очков'!AB58</f>
        <v>0</v>
      </c>
    </row>
    <row r="59" spans="2:8" x14ac:dyDescent="0.3">
      <c r="B59" s="33">
        <v>56</v>
      </c>
      <c r="C59" s="35">
        <f>'Начисление очков'!C59</f>
        <v>5</v>
      </c>
      <c r="D59" s="35">
        <f>'Начисление очков'!H59</f>
        <v>3</v>
      </c>
      <c r="E59" s="35">
        <f>'Начисление очков'!M59</f>
        <v>2</v>
      </c>
      <c r="F59" s="35">
        <f>'Начисление очков'!R59</f>
        <v>1</v>
      </c>
      <c r="G59" s="35">
        <f>'Начисление очков'!W59</f>
        <v>0</v>
      </c>
      <c r="H59" s="35">
        <f>'Начисление очков'!AB59</f>
        <v>0</v>
      </c>
    </row>
    <row r="60" spans="2:8" x14ac:dyDescent="0.3">
      <c r="B60" s="33">
        <v>57</v>
      </c>
      <c r="C60" s="35">
        <f>'Начисление очков'!C60</f>
        <v>5</v>
      </c>
      <c r="D60" s="35">
        <f>'Начисление очков'!H60</f>
        <v>3</v>
      </c>
      <c r="E60" s="35">
        <f>'Начисление очков'!M60</f>
        <v>2</v>
      </c>
      <c r="F60" s="35">
        <f>'Начисление очков'!R60</f>
        <v>1</v>
      </c>
      <c r="G60" s="35">
        <f>'Начисление очков'!W60</f>
        <v>0</v>
      </c>
      <c r="H60" s="35">
        <f>'Начисление очков'!AB60</f>
        <v>0</v>
      </c>
    </row>
    <row r="61" spans="2:8" x14ac:dyDescent="0.3">
      <c r="B61" s="33">
        <v>58</v>
      </c>
      <c r="C61" s="35">
        <f>'Начисление очков'!C61</f>
        <v>5</v>
      </c>
      <c r="D61" s="35">
        <f>'Начисление очков'!H61</f>
        <v>3</v>
      </c>
      <c r="E61" s="35">
        <f>'Начисление очков'!M61</f>
        <v>2</v>
      </c>
      <c r="F61" s="35">
        <f>'Начисление очков'!R61</f>
        <v>1</v>
      </c>
      <c r="G61" s="35">
        <f>'Начисление очков'!W61</f>
        <v>0</v>
      </c>
      <c r="H61" s="35">
        <f>'Начисление очков'!AB61</f>
        <v>0</v>
      </c>
    </row>
    <row r="62" spans="2:8" x14ac:dyDescent="0.3">
      <c r="B62" s="33">
        <v>59</v>
      </c>
      <c r="C62" s="35">
        <f>'Начисление очков'!C62</f>
        <v>5</v>
      </c>
      <c r="D62" s="35">
        <f>'Начисление очков'!H62</f>
        <v>3</v>
      </c>
      <c r="E62" s="35">
        <f>'Начисление очков'!M62</f>
        <v>2</v>
      </c>
      <c r="F62" s="35">
        <f>'Начисление очков'!R62</f>
        <v>1</v>
      </c>
      <c r="G62" s="35">
        <f>'Начисление очков'!W62</f>
        <v>0</v>
      </c>
      <c r="H62" s="35">
        <f>'Начисление очков'!AB62</f>
        <v>0</v>
      </c>
    </row>
    <row r="63" spans="2:8" x14ac:dyDescent="0.3">
      <c r="B63" s="33">
        <v>60</v>
      </c>
      <c r="C63" s="35">
        <f>'Начисление очков'!C63</f>
        <v>5</v>
      </c>
      <c r="D63" s="35">
        <f>'Начисление очков'!H63</f>
        <v>3</v>
      </c>
      <c r="E63" s="35">
        <f>'Начисление очков'!M63</f>
        <v>2</v>
      </c>
      <c r="F63" s="35">
        <f>'Начисление очков'!R63</f>
        <v>1</v>
      </c>
      <c r="G63" s="35">
        <f>'Начисление очков'!W63</f>
        <v>0</v>
      </c>
      <c r="H63" s="35">
        <f>'Начисление очков'!AB63</f>
        <v>0</v>
      </c>
    </row>
    <row r="64" spans="2:8" x14ac:dyDescent="0.3">
      <c r="B64" s="33">
        <v>61</v>
      </c>
      <c r="C64" s="35">
        <f>'Начисление очков'!C64</f>
        <v>5</v>
      </c>
      <c r="D64" s="35">
        <f>'Начисление очков'!H64</f>
        <v>3</v>
      </c>
      <c r="E64" s="35">
        <f>'Начисление очков'!M64</f>
        <v>2</v>
      </c>
      <c r="F64" s="35">
        <f>'Начисление очков'!R64</f>
        <v>1</v>
      </c>
      <c r="G64" s="35">
        <f>'Начисление очков'!W64</f>
        <v>0</v>
      </c>
      <c r="H64" s="35">
        <f>'Начисление очков'!AB64</f>
        <v>0</v>
      </c>
    </row>
    <row r="65" spans="2:8" x14ac:dyDescent="0.3">
      <c r="B65" s="33">
        <v>62</v>
      </c>
      <c r="C65" s="35">
        <f>'Начисление очков'!C65</f>
        <v>5</v>
      </c>
      <c r="D65" s="35">
        <f>'Начисление очков'!H65</f>
        <v>3</v>
      </c>
      <c r="E65" s="35">
        <f>'Начисление очков'!M65</f>
        <v>2</v>
      </c>
      <c r="F65" s="35">
        <f>'Начисление очков'!R65</f>
        <v>1</v>
      </c>
      <c r="G65" s="35">
        <f>'Начисление очков'!W65</f>
        <v>0</v>
      </c>
      <c r="H65" s="35">
        <f>'Начисление очков'!AB65</f>
        <v>0</v>
      </c>
    </row>
    <row r="66" spans="2:8" x14ac:dyDescent="0.3">
      <c r="B66" s="33">
        <v>63</v>
      </c>
      <c r="C66" s="35">
        <f>'Начисление очков'!C66</f>
        <v>5</v>
      </c>
      <c r="D66" s="35">
        <f>'Начисление очков'!H66</f>
        <v>3</v>
      </c>
      <c r="E66" s="35">
        <f>'Начисление очков'!M66</f>
        <v>2</v>
      </c>
      <c r="F66" s="35">
        <f>'Начисление очков'!R66</f>
        <v>1</v>
      </c>
      <c r="G66" s="35">
        <f>'Начисление очков'!W66</f>
        <v>0</v>
      </c>
      <c r="H66" s="35">
        <f>'Начисление очков'!AB66</f>
        <v>0</v>
      </c>
    </row>
    <row r="67" spans="2:8" x14ac:dyDescent="0.3">
      <c r="B67" s="33">
        <v>64</v>
      </c>
      <c r="C67" s="35">
        <f>'Начисление очков'!C67</f>
        <v>5</v>
      </c>
      <c r="D67" s="35">
        <f>'Начисление очков'!H67</f>
        <v>3</v>
      </c>
      <c r="E67" s="35">
        <f>'Начисление очков'!M67</f>
        <v>2</v>
      </c>
      <c r="F67" s="35">
        <f>'Начисление очков'!R67</f>
        <v>1</v>
      </c>
      <c r="G67" s="35">
        <f>'Начисление очков'!W67</f>
        <v>0</v>
      </c>
      <c r="H67" s="35">
        <f>'Начисление очков'!AB67</f>
        <v>0</v>
      </c>
    </row>
    <row r="68" spans="2:8" x14ac:dyDescent="0.3">
      <c r="B68" s="33">
        <v>0</v>
      </c>
      <c r="C68" s="35">
        <v>0</v>
      </c>
      <c r="D68" s="35">
        <f>'Начисление очков'!H68</f>
        <v>0</v>
      </c>
      <c r="E68" s="35">
        <f>'Начисление очков'!M68</f>
        <v>0</v>
      </c>
      <c r="F68" s="35">
        <f>'Начисление очков'!R68</f>
        <v>0</v>
      </c>
      <c r="G68" s="35">
        <f>'Начисление очков'!W68</f>
        <v>0</v>
      </c>
      <c r="H68" s="35">
        <f>'Начисление очков'!AB68</f>
        <v>0</v>
      </c>
    </row>
  </sheetData>
  <mergeCells count="2">
    <mergeCell ref="B2:B3"/>
    <mergeCell ref="C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Рейтинг женщины</vt:lpstr>
      <vt:lpstr>Ласт турнир</vt:lpstr>
      <vt:lpstr>Начисление очков NEW</vt:lpstr>
      <vt:lpstr>Начисление очков</vt:lpstr>
      <vt:lpstr>Свод по категориям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idel</dc:creator>
  <cp:lastModifiedBy>KASE</cp:lastModifiedBy>
  <cp:lastPrinted>2024-05-06T17:48:17Z</cp:lastPrinted>
  <dcterms:created xsi:type="dcterms:W3CDTF">2012-08-14T05:22:07Z</dcterms:created>
  <dcterms:modified xsi:type="dcterms:W3CDTF">2024-05-06T18:04:19Z</dcterms:modified>
</cp:coreProperties>
</file>